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84" documentId="120_S{2AC9BD13-BADA-5192-A53E-5A8FF88502F6}" xr6:coauthVersionLast="47" xr6:coauthVersionMax="47" xr10:uidLastSave="{9E14B0F6-8629-465D-B3C0-1473857F639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<sst xmlns="http://schemas.openxmlformats.org/spreadsheetml/2006/main" count="181606" uniqueCount="39217">
  <si>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</si>
  <si>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</si>
  <si>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</si>
  <si>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</si>
  <si>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</si>
  <si>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</si>
  <si>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</si>
  <si>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</si>
  <si>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</si>
  <si>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</si>
  <si>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</si>
  <si>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</si>
  <si>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</si>
  <si>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</si>
  <si>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</si>
  <si>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</si>
  <si>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</si>
  <si>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</si>
  <si>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</si>
  <si>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</si>
  <si>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</si>
  <si>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</si>
  <si>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</si>
  <si>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</si>
  <si>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</si>
  <si>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</si>
  <si>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</si>
  <si>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</si>
  <si>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</si>
  <si>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</si>
  <si>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</si>
  <si>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</si>
  <si>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</si>
  <si>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</si>
  <si>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</si>
  <si>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</si>
  <si>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</si>
  <si>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</si>
  <si>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</si>
  <si>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</si>
  <si>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</si>
  <si>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</si>
  <si>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</si>
  <si>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</si>
  <si>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</si>
  <si>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</si>
  <si>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</si>
  <si>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</si>
  <si>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</si>
  <si>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</si>
  <si>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</si>
  <si>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</si>
  <si>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</si>
  <si>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</si>
  <si>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</si>
  <si>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</si>
  <si>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</si>
  <si>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</si>
  <si>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</si>
  <si>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</si>
  <si>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</si>
  <si>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</si>
  <si>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</si>
  <si>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</si>
  <si>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</si>
  <si>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</si>
  <si>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</si>
  <si>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</si>
  <si>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</si>
  <si>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</si>
  <si>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</si>
  <si>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</si>
  <si>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</si>
  <si>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</si>
  <si>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</si>
  <si>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</si>
  <si>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</si>
  <si>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</si>
  <si>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</si>
  <si>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</si>
  <si>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</si>
  <si>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</si>
  <si>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</si>
  <si>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</si>
  <si>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</si>
  <si>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</si>
  <si>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</si>
  <si>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</si>
  <si>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</si>
  <si>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</si>
  <si>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</si>
  <si>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</si>
  <si>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</si>
  <si>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</si>
  <si>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</si>
  <si>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</si>
  <si>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</si>
  <si>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</si>
  <si>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</si>
  <si>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</si>
  <si>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</si>
  <si>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</si>
  <si>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</si>
  <si>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</si>
  <si>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</si>
  <si>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</si>
  <si>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</si>
  <si>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</si>
  <si>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</si>
  <si>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</si>
  <si>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</si>
  <si>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</si>
  <si>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</si>
  <si>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</si>
  <si>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</si>
  <si>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</si>
  <si>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</si>
  <si>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</si>
  <si>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</si>
  <si>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</si>
  <si>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</si>
  <si>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</si>
  <si>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</si>
  <si>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</si>
  <si>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</si>
  <si>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</si>
  <si>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</si>
  <si>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</si>
  <si>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</si>
  <si>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</si>
  <si>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</si>
  <si>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</si>
  <si>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</si>
  <si>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</si>
  <si>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</si>
  <si>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</si>
  <si>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</si>
  <si>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</si>
  <si>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</si>
  <si>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</si>
  <si>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</si>
  <si>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</si>
  <si>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</si>
  <si>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</si>
  <si>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</si>
  <si>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</si>
  <si>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</si>
  <si>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</si>
  <si>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</si>
  <si>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</si>
  <si>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</si>
  <si>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</si>
  <si>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</si>
  <si>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</si>
  <si>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</si>
  <si>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</si>
  <si>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</si>
  <si>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</si>
  <si>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</si>
  <si>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</si>
  <si>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</si>
  <si>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</si>
  <si>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</si>
  <si>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</si>
  <si>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</si>
  <si>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</si>
  <si>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</si>
  <si>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</si>
  <si>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</si>
  <si>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</si>
  <si>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</si>
  <si>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</si>
  <si>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</si>
  <si>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</si>
  <si>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</si>
  <si>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</si>
  <si>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</si>
  <si>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</si>
  <si>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</si>
  <si>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</si>
  <si>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</si>
  <si>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</si>
  <si>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</si>
  <si>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</si>
  <si>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</si>
  <si>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</si>
  <si>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</si>
  <si>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</si>
  <si>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</si>
  <si>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</si>
  <si>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</si>
  <si>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</si>
  <si>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</si>
  <si>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</si>
  <si>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</si>
  <si>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</si>
  <si>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</si>
  <si>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</si>
  <si>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</si>
  <si>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</si>
  <si>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</si>
  <si>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</si>
  <si>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</si>
  <si>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</si>
  <si>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</si>
  <si>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</si>
  <si>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</si>
  <si>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</si>
  <si>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</si>
  <si>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</si>
  <si>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</si>
  <si>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</si>
  <si>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</si>
  <si>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</si>
  <si>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</si>
  <si>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</si>
  <si>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</si>
  <si>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</si>
  <si>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</si>
  <si>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</si>
  <si>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</si>
  <si>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</si>
  <si>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</si>
  <si>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</si>
  <si>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</si>
  <si>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</si>
  <si>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</si>
  <si>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</si>
  <si>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</si>
  <si>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</si>
  <si>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</si>
  <si>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</si>
  <si>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</si>
  <si>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</si>
  <si>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</si>
  <si>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</si>
  <si>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</si>
  <si>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</si>
  <si>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</si>
  <si>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</si>
  <si>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</si>
  <si>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</si>
  <si>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</si>
  <si>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</si>
  <si>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</si>
  <si>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</si>
  <si>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</si>
  <si>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</si>
  <si>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</si>
  <si>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</si>
  <si>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</si>
  <si>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</si>
  <si>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</si>
  <si>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</si>
  <si>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</si>
  <si>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</si>
  <si>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</si>
  <si>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</si>
  <si>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</si>
  <si>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</si>
  <si>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</si>
  <si>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</si>
  <si>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</si>
  <si>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</si>
  <si>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</si>
  <si>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</si>
  <si>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</si>
  <si>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</si>
  <si>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</si>
  <si>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</si>
  <si>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</si>
  <si>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</si>
  <si>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</si>
  <si>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</si>
  <si>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</si>
  <si>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</si>
  <si>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</si>
  <si>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</si>
  <si>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</si>
  <si>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</si>
  <si>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</si>
  <si>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</si>
  <si>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</si>
  <si>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</si>
  <si>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</si>
  <si>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</si>
  <si>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</si>
  <si>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</si>
  <si>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</si>
  <si>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</si>
  <si>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</si>
  <si>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</si>
  <si>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</si>
  <si>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</si>
  <si>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</si>
  <si>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</si>
  <si>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</si>
  <si>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</si>
  <si>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</si>
  <si>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</si>
  <si>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</si>
  <si>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</si>
  <si>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</si>
  <si>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</si>
  <si>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</si>
  <si>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</si>
  <si>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</si>
  <si>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</si>
  <si>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</si>
  <si>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</si>
  <si>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</si>
  <si>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</si>
  <si>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</si>
  <si>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</si>
  <si>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</si>
  <si>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</si>
  <si>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</si>
  <si>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</si>
  <si>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</si>
  <si>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</si>
  <si>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</si>
  <si>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</si>
  <si>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</si>
  <si>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</si>
  <si>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</si>
  <si>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</si>
  <si>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</si>
  <si>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</si>
  <si>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</si>
  <si>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</si>
  <si>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</si>
  <si>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</si>
  <si>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</si>
  <si>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</si>
  <si>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</si>
  <si>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</si>
  <si>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</si>
  <si>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</si>
  <si>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</si>
  <si>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</si>
  <si>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</si>
  <si>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</si>
  <si>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</si>
  <si>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</si>
  <si>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</si>
  <si>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</si>
  <si>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</si>
  <si>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</si>
  <si>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</si>
  <si>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</si>
  <si>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</si>
  <si>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</si>
  <si>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</si>
  <si>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</si>
  <si>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</si>
  <si>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</si>
  <si>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</si>
  <si>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</si>
  <si>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</si>
  <si>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</si>
  <si>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</si>
  <si>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</si>
  <si>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</si>
  <si>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</si>
  <si>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</si>
  <si>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</si>
  <si>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</si>
  <si>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</si>
  <si>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</si>
  <si>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</si>
  <si>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</si>
  <si>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</si>
  <si>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</si>
  <si>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</si>
  <si>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</si>
  <si>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</si>
  <si>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</si>
  <si>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</si>
  <si>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</si>
  <si>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</si>
  <si>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</si>
  <si>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</si>
  <si>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</si>
  <si>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</si>
  <si>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</si>
  <si>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</si>
  <si>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</si>
  <si>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</si>
  <si>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</si>
  <si>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</si>
  <si>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</si>
  <si>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</si>
  <si>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</si>
  <si>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</si>
  <si>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</si>
  <si>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</si>
  <si>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</si>
  <si>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</si>
  <si>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</si>
  <si>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</si>
  <si>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</si>
  <si>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</si>
  <si>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</si>
  <si>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</si>
  <si>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</si>
  <si>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</si>
  <si>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</si>
  <si>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</si>
  <si>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</si>
  <si>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</si>
  <si>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</si>
  <si>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</si>
  <si>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</si>
  <si>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</si>
  <si>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</si>
  <si>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</si>
  <si>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</si>
  <si>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</si>
  <si>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</si>
  <si>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</si>
  <si>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</si>
  <si>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</si>
  <si>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</si>
  <si>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</si>
  <si>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</si>
  <si>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</si>
  <si>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</si>
  <si>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</si>
  <si>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</si>
  <si>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</si>
  <si>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</si>
  <si>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</si>
  <si>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</si>
  <si>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</si>
  <si>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</si>
  <si>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</si>
  <si>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</si>
  <si>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</si>
  <si>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</si>
  <si>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</si>
  <si>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</si>
  <si>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</si>
  <si>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</si>
  <si>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</si>
  <si>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</si>
  <si>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</si>
  <si>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</si>
  <si>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</si>
  <si>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</si>
  <si>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</si>
  <si>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</si>
  <si>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</si>
  <si>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</si>
  <si>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</si>
  <si>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</si>
  <si>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</si>
  <si>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</si>
  <si>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</si>
  <si>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</si>
  <si>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</si>
  <si>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</si>
  <si>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</si>
  <si>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</si>
  <si>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</si>
  <si>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</si>
  <si>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</si>
  <si>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</si>
  <si>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</si>
  <si>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</si>
  <si>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</si>
  <si>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</si>
  <si>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</si>
  <si>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</si>
  <si>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</si>
  <si>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</si>
  <si>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</si>
  <si>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</si>
  <si>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</si>
  <si>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</si>
  <si>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</si>
  <si>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</si>
  <si>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</si>
  <si>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</si>
  <si>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</si>
  <si>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</si>
  <si>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</si>
  <si>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</si>
  <si>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</si>
  <si>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</si>
  <si>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</si>
  <si>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</si>
  <si>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</si>
  <si>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</si>
  <si>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</si>
  <si>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</si>
  <si>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</si>
  <si>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</si>
  <si>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</si>
  <si>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</si>
  <si>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</si>
  <si>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</si>
  <si>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</si>
  <si>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</si>
  <si>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</si>
  <si>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</si>
  <si>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</si>
  <si>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</si>
  <si>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</si>
  <si>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</si>
  <si>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</si>
  <si>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</si>
  <si>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</si>
  <si>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</si>
  <si>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</si>
  <si>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</si>
  <si>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</si>
  <si>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</si>
  <si>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</si>
  <si>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</si>
  <si>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</si>
  <si>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</si>
  <si>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</si>
  <si>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</si>
  <si>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</si>
  <si>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</si>
  <si>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</si>
  <si>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</si>
  <si>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</si>
  <si>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</si>
  <si>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</si>
  <si>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</si>
  <si>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</si>
  <si>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</si>
  <si>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</si>
  <si>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</si>
  <si>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</si>
  <si>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</si>
  <si>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</si>
  <si>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</si>
  <si>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</si>
  <si>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</si>
  <si>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</si>
  <si>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</si>
  <si>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</si>
  <si>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</si>
  <si>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</si>
  <si>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</si>
  <si>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</si>
  <si>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</si>
  <si>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</si>
  <si>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</si>
  <si>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</si>
  <si>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</si>
  <si>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</si>
  <si>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</si>
  <si>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</si>
  <si>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</si>
  <si>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</si>
  <si>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</si>
  <si>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</si>
  <si>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</si>
  <si>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</si>
  <si>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</si>
  <si>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</si>
  <si>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</si>
  <si>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</si>
  <si>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</si>
  <si>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</si>
  <si>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</si>
  <si>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</si>
  <si>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</si>
  <si>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</si>
  <si>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</si>
  <si>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</si>
  <si>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</si>
  <si>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</si>
  <si>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</si>
  <si>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</si>
  <si>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</si>
  <si>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</si>
  <si>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</si>
  <si>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</si>
  <si>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</si>
  <si>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</si>
  <si>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</si>
  <si>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</si>
  <si>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</si>
  <si>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</si>
  <si>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</si>
  <si>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</si>
  <si>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</si>
  <si>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</si>
  <si>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</si>
  <si>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</si>
  <si>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</si>
  <si>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</si>
  <si>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</si>
  <si>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</si>
  <si>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</si>
  <si>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</si>
  <si>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</si>
  <si>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</si>
  <si>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</si>
  <si>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</si>
  <si>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</si>
  <si>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</si>
  <si>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</si>
  <si>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</si>
  <si>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</si>
  <si>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</si>
  <si>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</si>
  <si>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</si>
  <si>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</si>
  <si>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</si>
  <si>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</si>
  <si>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</si>
  <si>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</si>
  <si>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</si>
  <si>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</si>
  <si>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</si>
  <si>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</si>
  <si>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</si>
  <si>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</si>
  <si>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</si>
  <si>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</si>
  <si>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</si>
  <si>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</si>
  <si>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</si>
  <si>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</si>
  <si>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</si>
  <si>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</si>
  <si>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</si>
  <si>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</si>
  <si>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</si>
  <si>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</si>
  <si>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</si>
  <si>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</si>
  <si>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</si>
  <si>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</si>
  <si>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</si>
  <si>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</si>
  <si>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</si>
  <si>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</si>
  <si>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</si>
  <si>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</si>
  <si>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</si>
  <si>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</si>
  <si>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</si>
  <si>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</si>
  <si>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</si>
  <si>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</si>
  <si>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</si>
  <si>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</si>
  <si>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</si>
  <si>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</si>
  <si>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</si>
  <si>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</si>
  <si>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</si>
  <si>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</si>
  <si>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</si>
  <si>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</si>
  <si>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</si>
  <si>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</si>
  <si>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</si>
  <si>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</si>
  <si>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</si>
  <si>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</si>
  <si>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</si>
  <si>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</si>
  <si>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</si>
  <si>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</si>
  <si>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</si>
  <si>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</si>
  <si>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</si>
  <si>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</si>
  <si>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</si>
  <si>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</si>
  <si>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</si>
  <si>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</si>
  <si>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</si>
  <si>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</si>
  <si>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</si>
  <si>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</si>
  <si>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</si>
  <si>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</si>
  <si>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</si>
  <si>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</si>
  <si>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</si>
  <si>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</si>
  <si>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</si>
  <si>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</si>
  <si>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</si>
  <si>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</si>
  <si>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</si>
  <si>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</si>
  <si>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</si>
  <si>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</si>
  <si>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</si>
  <si>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</si>
  <si>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</si>
  <si>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</si>
  <si>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</si>
  <si>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</si>
  <si>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</si>
  <si>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</si>
  <si>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</si>
  <si>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</si>
  <si>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</si>
  <si>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</si>
  <si>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</si>
  <si>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</si>
  <si>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</si>
  <si>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</si>
  <si>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</si>
  <si>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</si>
  <si>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</si>
  <si>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</si>
  <si>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</si>
  <si>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</si>
  <si>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</si>
  <si>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</si>
  <si>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</si>
  <si>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</si>
  <si>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</si>
  <si>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</si>
  <si>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</si>
  <si>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</si>
  <si>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</si>
  <si>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</si>
  <si>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</si>
  <si>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</si>
  <si>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</si>
  <si>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</si>
  <si>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</si>
  <si>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</si>
  <si>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</si>
  <si>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</si>
  <si>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</si>
  <si>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</si>
  <si>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</si>
  <si>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</si>
  <si>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</si>
  <si>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</si>
  <si>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</si>
  <si>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</si>
  <si>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</si>
  <si>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</si>
  <si>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</si>
  <si>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</si>
  <si>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</si>
  <si>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</si>
  <si>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</si>
  <si>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</si>
  <si>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</si>
  <si>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</si>
  <si>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</si>
  <si>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</si>
  <si>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</si>
  <si>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</si>
  <si>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</si>
  <si>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</si>
  <si>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</si>
  <si>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</si>
  <si>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</si>
  <si>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</si>
  <si>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</si>
  <si>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</si>
  <si>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</si>
  <si>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</si>
  <si>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</si>
  <si>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</si>
  <si>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</si>
  <si>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</si>
  <si>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</si>
  <si>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</si>
  <si>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</si>
  <si>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</si>
  <si>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</si>
  <si>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</si>
  <si>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</si>
  <si>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</si>
  <si>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</si>
  <si>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</si>
  <si>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</si>
  <si>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</si>
  <si>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</si>
  <si>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</si>
  <si>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</si>
  <si>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</si>
  <si>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</si>
  <si>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</si>
  <si>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</si>
  <si>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</si>
  <si>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</si>
  <si>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</si>
  <si>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</si>
  <si>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</si>
  <si>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</si>
  <si>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</si>
  <si>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</si>
  <si>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</si>
  <si>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</si>
  <si>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</si>
  <si>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</si>
  <si>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</si>
  <si>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</si>
  <si>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</si>
  <si>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</si>
  <si>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</si>
  <si>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</si>
  <si>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</si>
  <si>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</si>
  <si>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</si>
  <si>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</si>
  <si>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</si>
  <si>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</si>
  <si>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</si>
  <si>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</si>
  <si>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</si>
  <si>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</si>
  <si>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</si>
  <si>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</si>
  <si>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</si>
  <si>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</si>
  <si>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</si>
  <si>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</si>
  <si>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</si>
  <si>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</si>
  <si>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</si>
  <si>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</si>
  <si>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</si>
  <si>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</si>
  <si>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</si>
  <si>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</si>
  <si>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</si>
  <si>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</si>
  <si>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</si>
  <si>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</si>
  <si>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</si>
  <si>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</si>
  <si>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</si>
  <si>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</si>
  <si>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</si>
  <si>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</si>
  <si>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</si>
  <si>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</si>
  <si>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</si>
  <si>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</si>
  <si>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</si>
  <si>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</si>
  <si>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</si>
  <si>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</si>
  <si>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</si>
  <si>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</si>
  <si>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</si>
  <si>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</si>
  <si>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</si>
  <si>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</si>
  <si>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</si>
  <si>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</si>
  <si>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</si>
  <si>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</si>
  <si>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</si>
  <si>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</si>
  <si>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</si>
  <si>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</si>
  <si>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</si>
  <si>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</si>
  <si>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</si>
  <si>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</si>
  <si>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</si>
  <si>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</si>
  <si>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</si>
  <si>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</si>
  <si>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</si>
  <si>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</si>
  <si>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</si>
  <si>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</si>
  <si>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</si>
  <si>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</si>
  <si>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</si>
  <si>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</si>
  <si>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</si>
  <si>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</si>
  <si>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</si>
  <si>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</si>
  <si>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</si>
  <si>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</si>
  <si>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</si>
  <si>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</si>
  <si>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</si>
  <si>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</si>
  <si>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</si>
  <si>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</si>
  <si>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</si>
  <si>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</si>
  <si>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</si>
  <si>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</si>
  <si>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</si>
  <si>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</si>
  <si>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</si>
  <si>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</si>
  <si>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</si>
  <si>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</si>
  <si>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</si>
  <si>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</si>
  <si>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</si>
  <si>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</si>
  <si>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</si>
  <si>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</si>
  <si>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</si>
  <si>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</si>
  <si>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</si>
  <si>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</si>
  <si>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</si>
  <si>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</si>
  <si>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</si>
  <si>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</si>
  <si>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</si>
  <si>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</si>
  <si>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</si>
  <si>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</si>
  <si>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</si>
  <si>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</si>
  <si>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</si>
  <si>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</si>
  <si>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</si>
  <si>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</si>
  <si>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</si>
  <si>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</si>
  <si>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</si>
  <si>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</si>
  <si>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</si>
  <si>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</si>
  <si>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</si>
  <si>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</si>
  <si>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</si>
  <si>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</si>
  <si>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</si>
  <si>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</si>
  <si>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</si>
  <si>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</si>
  <si>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</si>
  <si>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</si>
  <si>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</si>
  <si>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</si>
  <si>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</si>
  <si>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</si>
  <si>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</si>
  <si>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</si>
  <si>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</si>
  <si>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</si>
  <si>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</si>
  <si>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</si>
  <si>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</si>
  <si>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</si>
  <si>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</si>
  <si>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</si>
  <si>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</si>
  <si>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</si>
  <si>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</si>
  <si>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</si>
  <si>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</si>
  <si>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</si>
  <si>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</si>
  <si>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</si>
  <si>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</si>
  <si>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</si>
  <si>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</si>
  <si>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</si>
  <si>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</si>
  <si>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</si>
  <si>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</si>
  <si>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</si>
  <si>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</si>
  <si>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</si>
  <si>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</si>
  <si>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</si>
  <si>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</si>
  <si>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</si>
  <si>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</si>
  <si>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</si>
  <si>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</si>
  <si>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</si>
  <si>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</si>
  <si>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</si>
  <si>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</si>
  <si>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</si>
  <si>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</si>
  <si>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</si>
  <si>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</si>
  <si>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</si>
  <si>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</si>
  <si>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</si>
  <si>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</si>
  <si>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</si>
  <si>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</si>
  <si>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</si>
  <si>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</si>
  <si>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</si>
  <si>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</si>
  <si>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</si>
  <si>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</si>
  <si>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</si>
  <si>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</si>
  <si>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</si>
  <si>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</si>
  <si>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</si>
  <si>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</si>
  <si>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</si>
  <si>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</si>
  <si>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</si>
  <si>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</si>
  <si>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</si>
  <si>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</si>
  <si>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</si>
  <si>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</si>
  <si>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</si>
  <si>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</si>
  <si>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</si>
  <si>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</si>
  <si>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</si>
  <si>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</si>
  <si>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</si>
  <si>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</si>
  <si>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</si>
  <si>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</si>
  <si>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</si>
  <si>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</si>
  <si>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</si>
  <si>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</si>
  <si>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</si>
  <si>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</si>
  <si>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</si>
  <si>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</si>
  <si>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</si>
  <si>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</si>
  <si>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</si>
  <si>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</si>
  <si>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</si>
  <si>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</si>
  <si>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</si>
  <si>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</si>
  <si>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</si>
  <si>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</si>
  <si>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</si>
  <si>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</si>
  <si>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</si>
  <si>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</si>
  <si>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</si>
  <si>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</si>
  <si>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</si>
  <si>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</si>
  <si>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</si>
  <si>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</si>
  <si>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</si>
  <si>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</si>
  <si>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</si>
  <si>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</si>
  <si>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</si>
  <si>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</si>
  <si>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</si>
  <si>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</si>
  <si>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</si>
  <si>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</si>
  <si>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</si>
  <si>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</si>
  <si>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</si>
  <si>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</si>
  <si>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</si>
  <si>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</si>
  <si>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</si>
  <si>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</si>
  <si>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</si>
  <si>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</si>
  <si>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</si>
  <si>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</si>
  <si>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</si>
  <si>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</si>
  <si>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</si>
  <si>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</si>
  <si>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</si>
  <si>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</si>
  <si>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</si>
  <si>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</si>
  <si>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</si>
  <si>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</si>
  <si>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</si>
  <si>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</si>
  <si>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</si>
  <si>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</si>
  <si>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</si>
  <si>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</si>
  <si>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</si>
  <si>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</si>
  <si>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</si>
  <si>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</si>
  <si>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</si>
  <si>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</si>
  <si>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</si>
  <si>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</si>
  <si>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</si>
  <si>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</si>
  <si>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</si>
  <si>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</si>
  <si>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</si>
  <si>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</si>
  <si>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</si>
  <si>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</si>
  <si>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</si>
  <si>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</si>
  <si>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</si>
  <si>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</si>
  <si>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</si>
  <si>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</si>
  <si>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</si>
  <si>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</si>
  <si>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</si>
  <si>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</si>
  <si>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</si>
  <si>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</si>
  <si>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</si>
  <si>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</si>
  <si>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</si>
  <si>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</si>
  <si>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</si>
  <si>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</si>
  <si>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</si>
  <si>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</si>
  <si>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</si>
  <si>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</si>
  <si>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</si>
  <si>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</si>
  <si>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</si>
  <si>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</si>
  <si>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</si>
  <si>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</si>
  <si>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</si>
  <si>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</si>
  <si>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</si>
  <si>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</si>
  <si>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</si>
  <si>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</si>
  <si>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</si>
  <si>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</si>
  <si>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</si>
  <si>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</si>
  <si>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</si>
  <si>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</si>
  <si>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</si>
  <si>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</si>
  <si>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</si>
  <si>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</si>
  <si>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</si>
  <si>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</si>
  <si>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</si>
  <si>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</si>
  <si>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</si>
  <si>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</si>
  <si>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</si>
  <si>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</si>
  <si>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</si>
  <si>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</si>
  <si>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</si>
  <si>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</si>
  <si>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</si>
  <si>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</si>
  <si>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</si>
  <si>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</si>
  <si>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</si>
  <si>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</si>
  <si>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</si>
  <si>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</si>
  <si>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</si>
  <si>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</si>
  <si>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</si>
  <si>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</si>
  <si>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</si>
  <si>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</si>
  <si>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</si>
  <si>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</si>
  <si>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</si>
  <si>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</si>
  <si>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</si>
  <si>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</si>
  <si>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</si>
  <si>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</si>
  <si>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</si>
  <si>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</si>
  <si>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</si>
  <si>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</si>
  <si>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</si>
  <si>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</si>
  <si>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</si>
  <si>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</si>
  <si>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</si>
  <si>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</si>
  <si>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</si>
  <si>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</si>
  <si>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</si>
  <si>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</si>
  <si>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</si>
  <si>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</si>
  <si>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</si>
  <si>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</si>
  <si>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</si>
  <si>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</si>
  <si>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</si>
  <si>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</si>
  <si>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</si>
  <si>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</si>
  <si>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</si>
  <si>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</si>
  <si>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</si>
  <si>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</si>
  <si>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</si>
  <si>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</si>
  <si>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</si>
  <si>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</si>
  <si>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</si>
  <si>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</si>
  <si>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</si>
  <si>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</si>
  <si>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</si>
  <si>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</si>
  <si>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</si>
  <si>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</si>
  <si>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</si>
  <si>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</si>
  <si>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</si>
  <si>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</si>
  <si>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</si>
  <si>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</si>
  <si>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</si>
  <si>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</si>
  <si>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</si>
  <si>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</si>
  <si>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</si>
  <si>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</si>
  <si>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</si>
  <si>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</si>
  <si>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</si>
  <si>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</si>
  <si>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</si>
  <si>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</si>
  <si>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</si>
  <si>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</si>
  <si>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</si>
  <si>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</si>
  <si>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</si>
  <si>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</si>
  <si>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</si>
  <si>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</si>
  <si>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</si>
  <si>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</si>
  <si>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</si>
  <si>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</si>
  <si>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</si>
  <si>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</si>
  <si>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</si>
  <si>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</si>
  <si>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</si>
  <si>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</si>
  <si>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</si>
  <si>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</si>
  <si>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</si>
  <si>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</si>
  <si>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</si>
  <si>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</si>
  <si>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</si>
  <si>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</si>
  <si>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</si>
  <si>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</si>
  <si>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</si>
  <si>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</si>
  <si>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</si>
  <si>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</si>
  <si>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</si>
  <si>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</si>
  <si>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</si>
  <si>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</si>
  <si>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</si>
  <si>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</si>
  <si>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</si>
  <si>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</si>
  <si>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</si>
  <si>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</si>
  <si>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</si>
  <si>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</si>
  <si>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</si>
  <si>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</si>
  <si>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</si>
  <si>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</si>
  <si>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</si>
  <si>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</si>
  <si>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</si>
  <si>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</si>
  <si>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</si>
  <si>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</si>
  <si>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</si>
  <si>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</si>
  <si>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</si>
  <si>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</si>
  <si>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</si>
  <si>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</si>
  <si>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</si>
  <si>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</si>
  <si>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</si>
  <si>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</si>
  <si>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</si>
  <si>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</si>
  <si>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</si>
  <si>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</si>
  <si>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</si>
  <si>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</si>
  <si>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</si>
  <si>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</si>
  <si>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</si>
  <si>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</si>
  <si>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</si>
  <si>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</si>
  <si>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</si>
  <si>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</si>
  <si>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</si>
  <si>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</si>
  <si>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</si>
  <si>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</si>
  <si>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</si>
  <si>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</si>
  <si>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</si>
  <si>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</si>
  <si>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</si>
  <si>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</si>
  <si>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</si>
  <si>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</si>
  <si>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</si>
  <si>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</si>
  <si>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</si>
  <si>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</si>
  <si>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</si>
  <si>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</si>
  <si>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</si>
  <si>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</si>
  <si>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</si>
  <si>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</si>
  <si>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</si>
  <si>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</si>
  <si>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</si>
  <si>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</si>
  <si>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</si>
  <si>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</si>
  <si>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</si>
  <si>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</si>
  <si>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</si>
  <si>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</si>
  <si>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</si>
  <si>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</si>
  <si>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</si>
  <si>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</si>
  <si>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</si>
  <si>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</si>
  <si>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</si>
  <si>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</si>
  <si>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</si>
  <si>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</si>
  <si>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</si>
  <si>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</si>
  <si>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</si>
  <si>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</si>
  <si>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</si>
  <si>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</si>
  <si>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</si>
  <si>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</si>
  <si>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</si>
  <si>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</si>
  <si>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</si>
  <si>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</si>
  <si>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</si>
  <si>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</si>
  <si>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</si>
  <si>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</si>
  <si>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</si>
  <si>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</si>
  <si>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</si>
  <si>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</si>
  <si>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</si>
  <si>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</si>
  <si>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</si>
  <si>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</si>
  <si>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</si>
  <si>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</si>
  <si>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</si>
  <si>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</si>
  <si>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</si>
  <si>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</si>
  <si>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</si>
  <si>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</si>
  <si>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</si>
  <si>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</si>
  <si>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</si>
  <si>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</si>
  <si>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</si>
  <si>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</si>
  <si>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</si>
  <si>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</si>
  <si>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</si>
  <si>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</si>
  <si>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</si>
  <si>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</si>
  <si>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</si>
  <si>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</si>
  <si>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</si>
  <si>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</si>
  <si>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</si>
  <si>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</si>
  <si>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</si>
  <si>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</si>
  <si>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</si>
  <si>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</si>
  <si>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</si>
  <si>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</si>
  <si>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</si>
  <si>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</si>
  <si>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</si>
  <si>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</si>
  <si>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</si>
  <si>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</si>
  <si>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</si>
  <si>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</si>
  <si>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</si>
  <si>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</si>
  <si>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</si>
  <si>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</si>
  <si>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</si>
  <si>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</si>
  <si>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</si>
  <si>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</si>
  <si>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</si>
  <si>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</si>
  <si>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</si>
  <si>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</si>
  <si>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</si>
  <si>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</si>
  <si>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</si>
  <si>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</si>
  <si>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</si>
  <si>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</si>
  <si>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</si>
  <si>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</si>
  <si>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</si>
  <si>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</si>
  <si>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</si>
  <si>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</si>
  <si>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</si>
  <si>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</si>
  <si>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</si>
  <si>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</si>
  <si>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</si>
  <si>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</si>
  <si>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</si>
  <si>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</si>
  <si>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</si>
  <si>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</si>
  <si>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</si>
  <si>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</si>
  <si>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</si>
  <si>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</si>
  <si>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</si>
  <si>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</si>
  <si>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</si>
  <si>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</si>
  <si>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</si>
  <si>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</si>
  <si>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</si>
  <si>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</si>
  <si>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</si>
  <si>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</si>
  <si>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</si>
  <si>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</si>
  <si>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</si>
  <si>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</si>
  <si>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</si>
  <si>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</si>
  <si>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</si>
  <si>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</si>
  <si>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</si>
  <si>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</si>
  <si>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</si>
  <si>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</si>
  <si>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</si>
  <si>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</si>
  <si>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</si>
  <si>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</si>
  <si>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</si>
  <si>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</si>
  <si>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</si>
  <si>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</si>
  <si>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</si>
  <si>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</si>
  <si>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</si>
  <si>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</si>
  <si>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</si>
  <si>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</si>
  <si>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</si>
  <si>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</si>
  <si>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</si>
  <si>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</si>
  <si>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</si>
  <si>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</si>
  <si>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</si>
  <si>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</si>
  <si>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</si>
  <si>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</si>
  <si>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</si>
  <si>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</si>
  <si>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</si>
  <si>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</si>
  <si>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</si>
  <si>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</si>
  <si>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</si>
  <si>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</si>
  <si>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</si>
  <si>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</si>
  <si>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</si>
  <si>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</si>
  <si>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</si>
  <si>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</si>
  <si>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</si>
  <si>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</si>
  <si>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</si>
  <si>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</si>
  <si>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</si>
  <si>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</si>
  <si>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</si>
  <si>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</si>
  <si>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</si>
  <si>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</si>
  <si>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</si>
  <si>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</si>
  <si>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</si>
  <si>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</si>
  <si>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</si>
  <si>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</si>
  <si>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</si>
  <si>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</si>
  <si>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</si>
  <si>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</si>
  <si>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</si>
  <si>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</si>
  <si>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</si>
  <si>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</si>
  <si>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</si>
  <si>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</si>
  <si>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</si>
  <si>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</si>
  <si>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</si>
  <si>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</si>
  <si>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</si>
  <si>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</si>
  <si>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</si>
  <si>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</si>
  <si>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</si>
  <si>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</si>
  <si>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</si>
  <si>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</si>
  <si>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</si>
  <si>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</si>
  <si>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</si>
  <si>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</si>
  <si>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</si>
  <si>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</si>
  <si>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</si>
  <si>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</si>
  <si>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</si>
  <si>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</si>
  <si>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</si>
  <si>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</si>
  <si>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</si>
  <si>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</si>
  <si>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</si>
  <si>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</si>
  <si>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</si>
  <si>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</si>
  <si>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</si>
  <si>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</si>
  <si>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</si>
  <si>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</si>
  <si>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</si>
  <si>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</si>
  <si>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</si>
  <si>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</si>
  <si>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</si>
  <si>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</si>
  <si>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</si>
  <si>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</si>
  <si>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</si>
  <si>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</si>
  <si>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</si>
  <si>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</si>
  <si>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</si>
  <si>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</si>
  <si>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</si>
  <si>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</si>
  <si>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</si>
  <si>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</si>
  <si>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</si>
  <si>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</si>
  <si>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</si>
  <si>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</si>
  <si>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</si>
  <si>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</si>
  <si>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</si>
  <si>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</si>
  <si>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</si>
  <si>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</si>
  <si>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</si>
  <si>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</si>
  <si>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</si>
  <si>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</si>
  <si>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</si>
  <si>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</si>
  <si>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</si>
  <si>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</si>
  <si>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</si>
  <si>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</si>
  <si>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</si>
  <si>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</si>
  <si>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</si>
  <si>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</si>
  <si>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</si>
  <si>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</si>
  <si>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</si>
  <si>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</si>
  <si>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</si>
  <si>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</si>
  <si>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</si>
  <si>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</si>
  <si>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</si>
  <si>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</si>
  <si>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</si>
  <si>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</si>
  <si>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</si>
  <si>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</si>
  <si>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</si>
  <si>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</si>
  <si>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</si>
  <si>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</si>
  <si>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</si>
  <si>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</si>
  <si>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</si>
  <si>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</si>
  <si>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</si>
  <si>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</si>
  <si>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</si>
  <si>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</si>
  <si>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</si>
  <si>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</si>
  <si>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</si>
  <si>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</si>
  <si>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</si>
  <si>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</si>
  <si>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</si>
  <si>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</si>
  <si>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</si>
  <si>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</si>
  <si>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</si>
  <si>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</si>
  <si>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</si>
  <si>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</si>
  <si>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</si>
  <si>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</si>
  <si>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</si>
  <si>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</si>
  <si>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</si>
  <si>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</si>
  <si>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</si>
  <si>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</si>
  <si>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</si>
  <si>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</si>
  <si>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</si>
  <si>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</si>
  <si>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</si>
  <si>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</si>
  <si>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</si>
  <si>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</si>
  <si>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</si>
  <si>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</si>
  <si>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</si>
  <si>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</si>
  <si>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</si>
  <si>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</si>
  <si>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</si>
  <si>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</si>
  <si>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</si>
  <si>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</si>
  <si>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</si>
  <si>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</si>
  <si>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</si>
  <si>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</si>
  <si>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</si>
  <si>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</si>
  <si>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</si>
  <si>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</si>
  <si>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</si>
  <si>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</si>
  <si>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</si>
  <si>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</si>
  <si>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</si>
  <si>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</si>
  <si>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</si>
  <si>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</si>
  <si>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</si>
  <si>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</si>
  <si>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</si>
  <si>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</si>
  <si>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</si>
  <si>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</si>
  <si>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</si>
  <si>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</si>
  <si>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</si>
  <si>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</si>
  <si>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</si>
  <si>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</si>
  <si>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</si>
  <si>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</si>
  <si>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</si>
  <si>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</si>
  <si>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</si>
  <si>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</si>
  <si>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</si>
  <si>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</si>
  <si>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</si>
  <si>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</si>
  <si>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</si>
  <si>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</si>
  <si>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</si>
  <si>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</si>
  <si>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</si>
  <si>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</si>
  <si>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</si>
  <si>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</si>
  <si>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</si>
  <si>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</si>
  <si>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</si>
  <si>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</si>
  <si>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</si>
  <si>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</si>
  <si>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</si>
  <si>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</si>
  <si>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</si>
  <si>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</si>
  <si>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</si>
  <si>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</si>
  <si>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</si>
  <si>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</si>
  <si>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</si>
  <si>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</si>
  <si>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</si>
  <si>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</si>
  <si>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</si>
  <si>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</si>
  <si>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</si>
  <si>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</si>
  <si>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</si>
  <si>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</si>
  <si>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</si>
  <si>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</si>
  <si>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</si>
  <si>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</si>
  <si>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</si>
  <si>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</si>
  <si>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</si>
  <si>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</si>
  <si>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</si>
  <si>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</si>
  <si>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</si>
  <si>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</si>
  <si>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</si>
  <si>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</si>
  <si>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</si>
  <si>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</si>
  <si>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</si>
  <si>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</si>
  <si>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</si>
  <si>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</si>
  <si>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</si>
  <si>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</si>
  <si>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</si>
  <si>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</si>
  <si>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</si>
  <si>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</si>
  <si>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</si>
  <si>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</si>
  <si>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</si>
  <si>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</si>
  <si>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</si>
  <si>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</si>
  <si>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</si>
  <si>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</si>
  <si>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</si>
  <si>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</si>
  <si>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</si>
  <si>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</si>
  <si>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</si>
  <si>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</si>
  <si>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</si>
  <si>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</si>
  <si>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</si>
  <si>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</si>
  <si>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</si>
  <si>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</si>
  <si>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</si>
  <si>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</si>
  <si>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</si>
  <si>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</si>
  <si>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</si>
  <si>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</si>
  <si>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</si>
  <si>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</si>
  <si>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</si>
  <si>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</si>
  <si>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</si>
  <si>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</si>
  <si>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</si>
  <si>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</si>
  <si>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</si>
  <si>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</si>
  <si>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</si>
  <si>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</si>
  <si>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</si>
  <si>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</si>
  <si>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</si>
  <si>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</si>
  <si>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</si>
  <si>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</si>
  <si>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</si>
  <si>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</si>
  <si>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</si>
  <si>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</si>
  <si>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</si>
  <si>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</si>
  <si>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</si>
  <si>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</si>
  <si>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</si>
  <si>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</si>
  <si>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</si>
  <si>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</si>
  <si>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</si>
  <si>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</si>
  <si>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</si>
  <si>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</si>
  <si>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</si>
  <si>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</si>
  <si>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</si>
  <si>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</si>
  <si>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</si>
  <si>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</si>
  <si>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</si>
  <si>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</si>
  <si>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</si>
  <si>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</si>
  <si>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</si>
  <si>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</si>
  <si>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</si>
  <si>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</si>
  <si>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</si>
  <si>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</si>
  <si>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</si>
  <si>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</si>
  <si>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</si>
  <si>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</si>
  <si>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</si>
  <si>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</si>
  <si>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</si>
  <si>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</si>
  <si>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</si>
  <si>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</si>
  <si>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</si>
  <si>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</si>
  <si>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</si>
  <si>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</si>
  <si>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</si>
  <si>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</si>
  <si>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</si>
  <si>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</si>
  <si>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</si>
  <si>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</si>
  <si>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</si>
  <si>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</si>
  <si>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</si>
  <si>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</si>
  <si>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</si>
  <si>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</si>
  <si>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</si>
  <si>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</si>
  <si>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</si>
  <si>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</si>
  <si>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</si>
  <si>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</si>
  <si>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</si>
  <si>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</si>
  <si>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</si>
  <si>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</si>
  <si>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</si>
  <si>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</si>
  <si>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</si>
  <si>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</si>
  <si>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</si>
  <si>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</si>
  <si>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</si>
  <si>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</si>
  <si>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</si>
  <si>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</si>
  <si>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</si>
  <si>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</si>
  <si>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</si>
  <si>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</si>
  <si>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</si>
  <si>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</si>
  <si>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</si>
  <si>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</si>
  <si>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</si>
  <si>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</si>
  <si>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</si>
  <si>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</si>
  <si>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</si>
  <si>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</si>
  <si>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</si>
  <si>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</si>
  <si>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</si>
  <si>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</si>
  <si>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</si>
  <si>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</si>
  <si>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</si>
  <si>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</si>
  <si>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</si>
  <si>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</si>
  <si>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</si>
  <si>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</si>
  <si>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</si>
  <si>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</si>
  <si>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</si>
  <si>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</si>
  <si>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</si>
  <si>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</si>
  <si>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</si>
  <si>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</si>
  <si>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</si>
  <si>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</si>
  <si>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</si>
  <si>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</si>
  <si>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</si>
  <si>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</si>
  <si>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</si>
  <si>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</si>
  <si>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</si>
  <si>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</si>
  <si>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</si>
  <si>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</si>
  <si>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</si>
  <si>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</si>
  <si>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</si>
  <si>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</si>
  <si>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</si>
  <si>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</si>
  <si>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</si>
  <si>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</si>
  <si>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</si>
  <si>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</si>
  <si>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</si>
  <si>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</si>
  <si>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</si>
  <si>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</si>
  <si>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</si>
  <si>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</si>
  <si>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</si>
  <si>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</si>
  <si>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</si>
  <si>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</si>
  <si>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</si>
  <si>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</si>
  <si>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</si>
  <si>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</si>
  <si>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</si>
  <si>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</si>
  <si>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</si>
  <si>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</si>
  <si>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</si>
  <si>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</si>
  <si>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</si>
  <si>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</si>
  <si>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</si>
  <si>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</si>
  <si>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</si>
  <si>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</si>
  <si>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</si>
  <si>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</si>
  <si>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</si>
  <si>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</si>
  <si>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</si>
  <si>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</si>
  <si>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</si>
  <si>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</si>
  <si>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</si>
  <si>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</si>
  <si>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</si>
  <si>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</si>
  <si>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</si>
  <si>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</si>
  <si>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</si>
  <si>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</si>
  <si>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</si>
  <si>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</si>
  <si>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</si>
  <si>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</si>
  <si>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</si>
  <si>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</si>
  <si>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</si>
  <si>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</si>
  <si>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</si>
  <si>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</si>
  <si>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</si>
  <si>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</si>
  <si>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</si>
  <si>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</si>
  <si>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</si>
  <si>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</si>
  <si>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</si>
  <si>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</si>
  <si>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</si>
  <si>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</si>
  <si>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</si>
  <si>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</si>
  <si>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</si>
  <si>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</si>
  <si>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</si>
  <si>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</si>
  <si>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</si>
  <si>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</si>
  <si>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</si>
  <si>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</si>
  <si>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</si>
  <si>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</si>
  <si>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</si>
  <si>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</si>
  <si>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</si>
  <si>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</si>
  <si>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</si>
  <si>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</si>
  <si>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</si>
  <si>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</si>
  <si>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</si>
  <si>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</si>
  <si>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</si>
  <si>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</si>
  <si>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</si>
  <si>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</si>
  <si>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</si>
  <si>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</si>
  <si>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</si>
  <si>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</si>
  <si>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</si>
  <si>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</si>
  <si>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</si>
  <si>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</si>
  <si>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</si>
  <si>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</si>
  <si>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</si>
  <si>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</si>
  <si>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</si>
  <si>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</si>
  <si>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</si>
  <si>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</si>
  <si>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</si>
  <si>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</si>
  <si>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</si>
  <si>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</si>
  <si>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</si>
  <si>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</si>
  <si>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</si>
  <si>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</si>
  <si>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</si>
  <si>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</si>
  <si>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</si>
  <si>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</si>
  <si>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</si>
  <si>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</si>
  <si>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</si>
  <si>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</si>
  <si>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</si>
  <si>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</si>
  <si>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</si>
  <si>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</si>
  <si>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</si>
  <si>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</si>
  <si>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</si>
  <si>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</si>
  <si>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</si>
  <si>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</si>
  <si>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</si>
  <si>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</si>
  <si>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</si>
  <si>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</si>
  <si>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</si>
  <si>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</si>
  <si>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</si>
  <si>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</si>
  <si>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</si>
  <si>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</si>
  <si>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</si>
  <si>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</si>
  <si>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</si>
  <si>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</si>
  <si>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</si>
  <si>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</si>
  <si>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</si>
  <si>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</si>
  <si>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</si>
  <si>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</si>
  <si>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</si>
  <si>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</si>
  <si>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</si>
  <si>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</si>
  <si>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</si>
  <si>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</si>
  <si>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</si>
  <si>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</si>
  <si>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</si>
  <si>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</si>
  <si>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</si>
  <si>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</si>
  <si>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</si>
  <si>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</si>
  <si>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</si>
  <si>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</si>
  <si>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</si>
  <si>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</si>
  <si>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</si>
  <si>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</si>
  <si>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</si>
  <si>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</si>
  <si>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</si>
  <si>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</si>
  <si>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</si>
  <si>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</si>
  <si>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</si>
  <si>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</si>
  <si>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</si>
  <si>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</si>
  <si>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</si>
  <si>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</si>
  <si>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</si>
  <si>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</si>
  <si>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</si>
  <si>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</si>
  <si>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</si>
  <si>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</si>
  <si>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</si>
  <si>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</si>
  <si>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</si>
  <si>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</si>
  <si>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</si>
  <si>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</si>
  <si>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</si>
  <si>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</si>
  <si>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</si>
  <si>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</si>
  <si>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</si>
  <si>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</si>
  <si>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</si>
  <si>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</si>
  <si>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</si>
  <si>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</si>
  <si>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</si>
  <si>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</si>
  <si>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</si>
  <si>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</si>
  <si>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</si>
  <si>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</si>
  <si>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</si>
  <si>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</si>
  <si>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</si>
  <si>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</si>
  <si>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</si>
  <si>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</si>
  <si>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</si>
  <si>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</si>
  <si>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</si>
  <si>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</si>
  <si>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</si>
  <si>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</si>
  <si>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</si>
  <si>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</si>
  <si>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</si>
  <si>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</si>
  <si>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</si>
  <si>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</si>
  <si>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</si>
  <si>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</si>
  <si>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</si>
  <si>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</si>
  <si>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</si>
  <si>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</si>
  <si>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</si>
  <si>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</si>
  <si>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</si>
  <si>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</si>
  <si>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</si>
  <si>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</si>
  <si>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</si>
  <si>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</si>
  <si>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</si>
  <si>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</si>
  <si>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</si>
  <si>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</si>
  <si>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</si>
  <si>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</si>
  <si>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</si>
  <si>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</si>
  <si>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</si>
  <si>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</si>
  <si>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</si>
  <si>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</si>
  <si>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</si>
  <si>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</si>
  <si>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</si>
  <si>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</si>
  <si>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</si>
  <si>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</si>
  <si>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</si>
  <si>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</si>
  <si>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</si>
  <si>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</si>
  <si>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</si>
  <si>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</si>
  <si>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</si>
  <si>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</si>
  <si>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</si>
  <si>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</si>
  <si>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</si>
  <si>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</si>
  <si>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</si>
  <si>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</si>
  <si>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</si>
  <si>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</si>
  <si>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</si>
  <si>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</si>
  <si>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</si>
  <si>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</si>
  <si>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</si>
  <si>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</si>
  <si>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</si>
  <si>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</si>
  <si>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</si>
  <si>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</si>
  <si>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</si>
  <si>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</si>
  <si>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</si>
  <si>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</si>
  <si>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</si>
  <si>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</si>
  <si>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</si>
  <si>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</si>
  <si>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</si>
  <si>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</si>
  <si>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</si>
  <si>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</si>
  <si>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</si>
  <si>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</si>
  <si>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</si>
  <si>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</si>
  <si>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</si>
  <si>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</si>
  <si>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</si>
  <si>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</si>
  <si>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</si>
  <si>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</si>
  <si>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</si>
  <si>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</si>
  <si>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</si>
  <si>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</si>
  <si>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</si>
  <si>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</si>
  <si>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</si>
  <si>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</si>
  <si>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</si>
  <si>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</si>
  <si>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</si>
  <si>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</si>
  <si>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</si>
  <si>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</si>
  <si>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</si>
  <si>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</si>
  <si>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</si>
  <si>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</si>
  <si>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</si>
  <si>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</si>
  <si>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</si>
  <si>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</si>
  <si>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</si>
  <si>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</si>
  <si>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</si>
  <si>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</si>
  <si>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</si>
  <si>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</si>
  <si>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</si>
  <si>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</si>
  <si>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</si>
  <si>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</si>
  <si>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</si>
  <si>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</si>
  <si>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</si>
  <si>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</si>
  <si>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</si>
  <si>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</si>
  <si>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</si>
  <si>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</si>
  <si>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</si>
  <si>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</si>
  <si>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</si>
  <si>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</si>
  <si>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</si>
  <si>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</si>
  <si>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</si>
  <si>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</si>
  <si>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</si>
  <si>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</si>
  <si>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</si>
  <si>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</si>
  <si>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</si>
  <si>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</si>
  <si>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</si>
  <si>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</si>
  <si>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</si>
  <si>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</si>
  <si>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</si>
  <si>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</si>
  <si>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</si>
  <si>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</si>
  <si>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</si>
  <si>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</si>
  <si>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</si>
  <si>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</si>
  <si>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</si>
  <si>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</si>
  <si>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</si>
  <si>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</si>
  <si>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</si>
  <si>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</si>
  <si>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</si>
  <si>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</si>
  <si>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</si>
  <si>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</si>
  <si>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</si>
  <si>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</si>
  <si>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</si>
  <si>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</si>
  <si>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</si>
  <si>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</si>
  <si>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</si>
  <si>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</si>
  <si>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</si>
  <si>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</si>
  <si>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</si>
  <si>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</si>
  <si>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</si>
  <si>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</si>
  <si>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</si>
  <si>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</si>
  <si>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</si>
  <si>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</si>
  <si>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</si>
  <si>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</si>
  <si>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</si>
  <si>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</si>
  <si>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</si>
  <si>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</si>
  <si>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</si>
  <si>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</si>
  <si>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</si>
  <si>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</si>
  <si>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</si>
  <si>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</si>
  <si>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</si>
  <si>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</si>
  <si>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</si>
  <si>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</si>
  <si>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</si>
  <si>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</si>
  <si>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</si>
  <si>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</si>
  <si>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</si>
  <si>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</si>
  <si>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</si>
  <si>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</si>
  <si>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</si>
  <si>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</si>
  <si>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</si>
  <si>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</si>
  <si>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</si>
  <si>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</si>
  <si>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</si>
  <si>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</si>
  <si>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</si>
  <si>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</si>
  <si>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</si>
  <si>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</si>
  <si>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</si>
  <si>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</si>
  <si>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</si>
  <si>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</si>
  <si>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</si>
  <si>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</si>
  <si>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</si>
  <si>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</si>
  <si>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</si>
  <si>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</si>
  <si>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</si>
  <si>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</si>
  <si>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</si>
  <si>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</si>
  <si>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</si>
  <si>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</si>
  <si>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</si>
  <si>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</si>
  <si>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</si>
  <si>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</si>
  <si>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</si>
  <si>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</si>
  <si>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</si>
  <si>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</si>
  <si>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</si>
  <si>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</si>
  <si>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</si>
  <si>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</si>
  <si>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</si>
  <si>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</si>
  <si>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</si>
  <si>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</si>
  <si>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</si>
  <si>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</si>
  <si>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</si>
  <si>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</si>
  <si>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</si>
  <si>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</si>
  <si>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</si>
  <si>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</si>
  <si>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</si>
  <si>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</si>
  <si>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</si>
  <si>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</si>
  <si>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</si>
  <si>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</si>
  <si>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</si>
  <si>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</si>
  <si>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</si>
  <si>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</si>
  <si>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</si>
  <si>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</si>
  <si>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</si>
  <si>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</si>
  <si>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</si>
  <si>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</si>
  <si>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</si>
  <si>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</si>
  <si>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</si>
  <si>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</si>
  <si>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</si>
  <si>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</si>
  <si>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</si>
  <si>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</si>
  <si>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</si>
  <si>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</si>
  <si>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</si>
  <si>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</si>
  <si>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</si>
  <si>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</si>
  <si>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</si>
  <si>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</si>
  <si>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</si>
  <si>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</si>
  <si>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</si>
  <si>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</si>
  <si>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</si>
  <si>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</si>
  <si>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</si>
  <si>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</si>
  <si>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</si>
  <si>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</si>
  <si>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</si>
  <si>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</si>
  <si>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</si>
  <si>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</si>
  <si>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</si>
  <si>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</si>
  <si>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</si>
  <si>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</si>
  <si>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</si>
  <si>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</si>
  <si>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</si>
  <si>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</si>
  <si>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</si>
  <si>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</si>
  <si>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</si>
  <si>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</si>
  <si>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</si>
  <si>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</si>
  <si>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</si>
  <si>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</si>
  <si>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</si>
  <si>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</si>
  <si>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</si>
  <si>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</si>
  <si>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</si>
  <si>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</si>
  <si>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</si>
  <si>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</si>
  <si>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</si>
  <si>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</si>
  <si>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</si>
  <si>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</si>
  <si>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</si>
  <si>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</si>
  <si>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</si>
  <si>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</si>
  <si>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</si>
  <si>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</si>
  <si>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</si>
  <si>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</si>
  <si>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</si>
  <si>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</si>
  <si>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</si>
  <si>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</si>
  <si>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</si>
  <si>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</si>
  <si>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</si>
  <si>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</si>
  <si>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</si>
  <si>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</si>
  <si>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</si>
  <si>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</si>
  <si>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</si>
  <si>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</si>
  <si>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</si>
  <si>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</si>
  <si>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</si>
  <si>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</si>
  <si>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</si>
  <si>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</si>
  <si>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</si>
  <si>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</si>
  <si>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</si>
  <si>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</si>
  <si>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</si>
  <si>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</si>
  <si>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</si>
  <si>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</si>
  <si>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</si>
  <si>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</si>
  <si>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</si>
  <si>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</si>
  <si>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</si>
  <si>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</si>
  <si>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</si>
  <si>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</si>
  <si>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</si>
  <si>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</si>
  <si>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</si>
  <si>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</si>
  <si>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</si>
  <si>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</si>
  <si>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</si>
  <si>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</si>
  <si>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</si>
  <si>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</si>
  <si>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</si>
  <si>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</si>
  <si>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</si>
  <si>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</si>
  <si>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</si>
  <si>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</si>
  <si>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</si>
  <si>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</si>
  <si>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</si>
  <si>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</si>
  <si>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</si>
  <si>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</si>
  <si>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</si>
  <si>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</si>
  <si>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</si>
  <si>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</si>
  <si>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</si>
  <si>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</si>
  <si>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</si>
  <si>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</si>
  <si>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</si>
  <si>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</si>
  <si>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</si>
  <si>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</si>
  <si>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</si>
  <si>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</si>
  <si>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</si>
  <si>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</si>
  <si>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</si>
  <si>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</si>
  <si>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</si>
  <si>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</si>
  <si>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</si>
  <si>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</si>
  <si>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</si>
  <si>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</si>
  <si>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</si>
  <si>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</si>
  <si>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</si>
  <si>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</si>
  <si>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</si>
  <si>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</si>
  <si>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</si>
  <si>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</si>
  <si>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</si>
  <si>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</si>
  <si>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</si>
  <si>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</si>
  <si>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</si>
  <si>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</si>
  <si>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</si>
  <si>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</si>
  <si>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</si>
  <si>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</si>
  <si>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</si>
  <si>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</si>
  <si>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</si>
  <si>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</si>
  <si>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</si>
  <si>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</si>
  <si>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</si>
  <si>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</si>
  <si>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</si>
  <si>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</si>
  <si>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</si>
  <si>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</si>
  <si>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</si>
  <si>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</si>
  <si>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</si>
  <si>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</si>
  <si>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</si>
  <si>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</si>
  <si>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</si>
  <si>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</si>
  <si>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</si>
  <si>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</si>
  <si>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</si>
  <si>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</si>
  <si>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</si>
  <si>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</si>
  <si>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</si>
  <si>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</si>
  <si>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</si>
  <si>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</si>
  <si>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</si>
  <si>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</si>
  <si>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</si>
  <si>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</si>
  <si>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</si>
  <si>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</si>
  <si>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</si>
  <si>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</si>
  <si>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</si>
  <si>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</si>
  <si>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</si>
  <si>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</si>
  <si>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</si>
  <si>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</si>
  <si>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</si>
  <si>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</si>
  <si>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</si>
  <si>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</si>
  <si>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</si>
  <si>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</si>
  <si>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</si>
  <si>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</si>
  <si>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</si>
  <si>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</si>
  <si>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</si>
  <si>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</si>
  <si>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</si>
  <si>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</si>
  <si>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</si>
  <si>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</si>
  <si>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</si>
  <si>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</si>
  <si>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</si>
  <si>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</si>
  <si>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</si>
  <si>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</si>
  <si>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</si>
  <si>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</si>
  <si>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</si>
  <si>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</si>
  <si>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</si>
  <si>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</si>
  <si>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</si>
  <si>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</si>
  <si>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</si>
  <si>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</si>
  <si>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</si>
  <si>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</si>
  <si>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</si>
  <si>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</si>
  <si>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</si>
  <si>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</si>
  <si>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</si>
  <si>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</si>
  <si>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</si>
  <si>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</si>
  <si>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</si>
  <si>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</si>
  <si>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</si>
  <si>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</si>
  <si>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</si>
  <si>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</si>
  <si>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</si>
  <si>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</si>
  <si>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</si>
  <si>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</si>
  <si>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</si>
  <si>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</si>
  <si>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</si>
  <si>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</si>
  <si>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</si>
  <si>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</si>
  <si>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</si>
  <si>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</si>
  <si>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</si>
  <si>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</si>
  <si>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</si>
  <si>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</si>
  <si>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</si>
  <si>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</si>
  <si>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</si>
  <si>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</si>
  <si>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</si>
  <si>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</si>
  <si>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</si>
  <si>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</si>
  <si>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</si>
  <si>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</si>
  <si>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</si>
  <si>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</si>
  <si>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</si>
  <si>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</si>
  <si>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</si>
  <si>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</si>
  <si>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</si>
  <si>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</si>
  <si>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</si>
  <si>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</si>
  <si>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</si>
  <si>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</si>
  <si>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</si>
  <si>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</si>
  <si>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</si>
  <si>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</si>
  <si>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</si>
  <si>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</si>
  <si>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</si>
  <si>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</si>
  <si>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</si>
  <si>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</si>
  <si>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</si>
  <si>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</si>
  <si>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</si>
  <si>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</si>
  <si>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</si>
  <si>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</si>
  <si>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</si>
  <si>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</si>
  <si>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</si>
  <si>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</si>
  <si>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</si>
  <si>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</si>
  <si>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</si>
  <si>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</si>
  <si>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</si>
  <si>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</si>
  <si>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</si>
  <si>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</si>
  <si>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</si>
  <si>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</si>
  <si>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</si>
  <si>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</si>
  <si>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</si>
  <si>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</si>
  <si>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</si>
  <si>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</si>
  <si>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</si>
  <si>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</si>
  <si>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</si>
  <si>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</si>
  <si>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</si>
  <si>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</si>
  <si>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</si>
  <si>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</si>
  <si>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</si>
  <si>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</si>
  <si>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</si>
  <si>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</si>
  <si>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</si>
  <si>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</si>
  <si>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</si>
  <si>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</si>
  <si>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</si>
  <si>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</si>
  <si>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</si>
  <si>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</si>
  <si>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</si>
  <si>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</si>
  <si>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</si>
  <si>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</si>
  <si>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</si>
  <si>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</si>
  <si>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</si>
  <si>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</si>
  <si>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</si>
  <si>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</si>
  <si>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</si>
  <si>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</si>
  <si>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</si>
  <si>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</si>
  <si>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</si>
  <si>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</si>
  <si>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</si>
  <si>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</si>
  <si>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</si>
  <si>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</si>
  <si>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</si>
  <si>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</si>
  <si>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</si>
  <si>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</si>
  <si>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</si>
  <si>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</si>
  <si>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</si>
  <si>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</si>
  <si>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</si>
  <si>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</si>
  <si>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</si>
  <si>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</si>
  <si>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</si>
  <si>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</si>
  <si>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</si>
  <si>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</si>
  <si>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</si>
  <si>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</si>
  <si>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</si>
  <si>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</si>
  <si>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</si>
  <si>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</si>
  <si>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</si>
  <si>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</si>
  <si>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</si>
  <si>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</si>
  <si>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</si>
  <si>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</si>
  <si>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</si>
  <si>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</si>
  <si>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</si>
  <si>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</si>
  <si>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</si>
  <si>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</si>
  <si>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</si>
  <si>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</si>
  <si>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</si>
  <si>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</si>
  <si>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</si>
  <si>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</si>
  <si>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</si>
  <si>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</si>
  <si>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</si>
  <si>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</si>
  <si>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</si>
  <si>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</si>
  <si>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</si>
  <si>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</si>
  <si>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</si>
  <si>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</si>
  <si>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</si>
  <si>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</si>
  <si>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</si>
  <si>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</si>
  <si>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</si>
  <si>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</si>
  <si>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</si>
  <si>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</si>
  <si>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</si>
  <si>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</si>
  <si>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</si>
  <si>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</si>
  <si>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</si>
  <si>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</si>
  <si>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</si>
  <si>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</si>
  <si>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</si>
  <si>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</si>
  <si>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</si>
  <si>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</si>
  <si>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</si>
  <si>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</si>
  <si>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</si>
  <si>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</si>
  <si>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</si>
  <si>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</si>
  <si>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</si>
  <si>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</si>
  <si>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</si>
  <si>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</si>
  <si>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</si>
  <si>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</si>
  <si>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</si>
  <si>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</si>
  <si>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</si>
  <si>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</si>
  <si>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</si>
  <si>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</si>
  <si>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</si>
  <si>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</si>
  <si>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</si>
  <si>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</si>
  <si>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</si>
  <si>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</si>
  <si>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</si>
  <si>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</si>
  <si>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</si>
  <si>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</si>
  <si>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</si>
  <si>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</si>
  <si>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</si>
  <si>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</si>
  <si>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</si>
  <si>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</si>
  <si>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</si>
  <si>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</si>
  <si>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</si>
  <si>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</si>
  <si>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</si>
  <si>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</si>
  <si>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</si>
  <si>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</si>
  <si>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</si>
  <si>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</si>
  <si>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</si>
  <si>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</si>
  <si>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</si>
  <si>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</si>
  <si>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</si>
  <si>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</si>
  <si>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</si>
  <si>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</si>
  <si>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</si>
  <si>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</si>
  <si>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</si>
  <si>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</si>
  <si>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</si>
  <si>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</si>
  <si>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</si>
  <si>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</si>
  <si>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</si>
  <si>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</si>
  <si>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</si>
  <si>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</si>
  <si>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</si>
  <si>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</si>
  <si>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</si>
  <si>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</si>
  <si>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</si>
  <si>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</si>
  <si>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</si>
  <si>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</si>
  <si>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</si>
  <si>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</si>
  <si>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</si>
  <si>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</si>
  <si>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</si>
  <si>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</si>
  <si>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</si>
  <si>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</si>
  <si>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</si>
  <si>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</si>
  <si>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</si>
  <si>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</si>
  <si>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</si>
  <si>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</si>
  <si>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</si>
  <si>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</si>
  <si>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</si>
  <si>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</si>
  <si>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</si>
  <si>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</si>
  <si>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</si>
  <si>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</si>
  <si>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</si>
  <si>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</si>
  <si>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</si>
  <si>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</si>
  <si>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</si>
  <si>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</si>
  <si>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</si>
  <si>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</si>
  <si>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</si>
  <si>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</si>
  <si>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</si>
  <si>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</si>
  <si>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</si>
  <si>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</si>
  <si>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</si>
  <si>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</si>
  <si>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</si>
  <si>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</si>
  <si>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</si>
  <si>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</si>
  <si>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</si>
  <si>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</si>
  <si>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</si>
  <si>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</si>
  <si>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</si>
  <si>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</si>
  <si>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</si>
  <si>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</si>
  <si>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</si>
  <si>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</si>
  <si>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</si>
  <si>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</si>
  <si>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</si>
  <si>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</si>
  <si>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</si>
  <si>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</si>
  <si>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</si>
  <si>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</si>
  <si>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</si>
  <si>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</si>
  <si>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</si>
  <si>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</si>
  <si>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</si>
  <si>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</si>
  <si>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</si>
  <si>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</si>
  <si>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</si>
  <si>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</si>
  <si>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</si>
  <si>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</si>
  <si>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</si>
  <si>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</si>
  <si>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</si>
  <si>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</si>
  <si>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</si>
  <si>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</si>
  <si>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</si>
  <si>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</si>
  <si>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</si>
  <si>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</si>
  <si>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</si>
  <si>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</si>
  <si>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</si>
  <si>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</si>
  <si>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</si>
  <si>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</si>
  <si>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</si>
  <si>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</si>
  <si>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</si>
  <si>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</si>
  <si>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</si>
  <si>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</si>
  <si>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</si>
  <si>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</si>
  <si>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</si>
  <si>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</si>
  <si>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</si>
  <si>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</si>
  <si>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</si>
  <si>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</si>
  <si>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</si>
  <si>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</si>
  <si>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</si>
  <si>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</si>
  <si>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</si>
  <si>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</si>
  <si>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</si>
  <si>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</si>
  <si>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</si>
  <si>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</si>
  <si>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</si>
  <si>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</si>
  <si>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</si>
  <si>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</si>
  <si>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</si>
  <si>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</si>
  <si>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</si>
  <si>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</si>
  <si>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</si>
  <si>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</si>
  <si>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</si>
  <si>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</si>
  <si>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</si>
  <si>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</si>
  <si>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</si>
  <si>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</si>
  <si>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</si>
  <si>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</si>
  <si>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</si>
  <si>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</si>
  <si>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</si>
  <si>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</si>
  <si>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</si>
  <si>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</si>
  <si>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</si>
  <si>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</si>
  <si>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</si>
  <si>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</si>
  <si>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</si>
  <si>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</si>
  <si>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</si>
  <si>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</si>
  <si>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</si>
  <si>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</si>
  <si>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</si>
  <si>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</si>
  <si>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</si>
  <si>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</si>
  <si>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</si>
  <si>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</si>
  <si>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</si>
  <si>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</si>
  <si>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</si>
  <si>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</si>
  <si>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</si>
  <si>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</si>
  <si>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</si>
  <si>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</si>
  <si>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</si>
  <si>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</si>
  <si>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</si>
  <si>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</si>
  <si>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</si>
  <si>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</si>
  <si>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</si>
  <si>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</si>
  <si>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</si>
  <si>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</si>
  <si>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</si>
  <si>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</si>
  <si>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</si>
  <si>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</si>
  <si>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</si>
  <si>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</si>
  <si>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</si>
  <si>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</si>
  <si>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</si>
  <si>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</si>
  <si>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</si>
  <si>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</si>
  <si>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</si>
  <si>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</si>
  <si>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</si>
  <si>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</si>
  <si>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</si>
  <si>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</si>
  <si>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</si>
  <si>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</si>
  <si>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</si>
  <si>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</si>
  <si>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</si>
  <si>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</si>
  <si>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</si>
  <si>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</si>
  <si>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</si>
  <si>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</si>
  <si>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</si>
  <si>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</si>
  <si>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</si>
  <si>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</si>
  <si>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</si>
  <si>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</si>
  <si>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</si>
  <si>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</si>
  <si>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</si>
  <si>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</si>
  <si>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</si>
  <si>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</si>
  <si>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</si>
  <si>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</si>
  <si>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</si>
  <si>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</si>
  <si>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</si>
  <si>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</si>
  <si>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</si>
  <si>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</si>
  <si>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</si>
  <si>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</si>
  <si>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</si>
  <si>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</si>
  <si>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</si>
  <si>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</si>
  <si>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</si>
  <si>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</si>
  <si>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</si>
  <si>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</si>
  <si>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</si>
  <si>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</si>
  <si>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</si>
  <si>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</si>
  <si>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</si>
  <si>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</si>
  <si>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</si>
  <si>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</si>
  <si>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</si>
  <si>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</si>
  <si>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</si>
  <si>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</si>
  <si>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</si>
  <si>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</si>
  <si>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</si>
  <si>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</si>
  <si>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</si>
  <si>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</si>
  <si>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</si>
  <si>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</si>
  <si>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</si>
  <si>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</si>
  <si>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</si>
  <si>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</si>
  <si>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</si>
  <si>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</si>
  <si>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</si>
  <si>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</si>
  <si>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</si>
  <si>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</si>
  <si>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</si>
  <si>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</si>
  <si>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</si>
  <si>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</si>
  <si>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</si>
  <si>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</si>
  <si>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</si>
  <si>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</si>
  <si>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</si>
  <si>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</si>
  <si>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</si>
  <si>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</si>
  <si>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</si>
  <si>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</si>
  <si>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</si>
  <si>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</si>
  <si>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</si>
  <si>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</si>
  <si>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</si>
  <si>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</si>
  <si>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</si>
  <si>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</si>
  <si>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</si>
  <si>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</si>
  <si>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</si>
  <si>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</si>
  <si>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</si>
  <si>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</si>
  <si>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</si>
  <si>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</si>
  <si>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</si>
  <si>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</si>
  <si>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</si>
  <si>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</si>
  <si>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</si>
  <si>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</si>
  <si>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</si>
  <si>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</si>
  <si>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</si>
  <si>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</si>
  <si>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</si>
  <si>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</si>
  <si>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</si>
  <si>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</si>
  <si>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</si>
  <si>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</si>
  <si>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</si>
  <si>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</si>
  <si>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</si>
  <si>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</si>
  <si>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</si>
  <si>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</si>
  <si>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</si>
  <si>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</si>
  <si>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</si>
  <si>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</si>
  <si>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</si>
  <si>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</si>
  <si>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</si>
  <si>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</si>
  <si>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</si>
  <si>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</si>
  <si>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</si>
  <si>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</si>
  <si>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</si>
  <si>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</si>
  <si>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</si>
  <si>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</si>
  <si>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</si>
  <si>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</si>
  <si>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</si>
  <si>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</si>
  <si>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</si>
  <si>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</si>
  <si>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</si>
  <si>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</si>
  <si>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</si>
  <si>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</si>
  <si>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</si>
  <si>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</si>
  <si>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</si>
  <si>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</si>
  <si>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</si>
  <si>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</si>
  <si>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</si>
  <si>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</si>
  <si>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</si>
  <si>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</si>
  <si>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</si>
  <si>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</si>
  <si>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</si>
  <si>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</si>
  <si>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</si>
  <si>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</si>
  <si>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</si>
  <si>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</si>
  <si>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</si>
  <si>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</si>
  <si>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</si>
  <si>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</si>
  <si>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</si>
  <si>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</si>
  <si>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</si>
  <si>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</si>
  <si>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</si>
  <si>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</si>
  <si>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</si>
  <si>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</si>
  <si>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</si>
  <si>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</si>
  <si>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</si>
  <si>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</si>
  <si>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</si>
  <si>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</si>
  <si>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</si>
  <si>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</si>
  <si>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</si>
  <si>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</si>
  <si>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</si>
  <si>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</si>
  <si>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</si>
  <si>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</si>
  <si>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</si>
  <si>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</si>
  <si>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</si>
  <si>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</si>
  <si>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</si>
  <si>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</si>
  <si>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</si>
  <si>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</si>
  <si>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</si>
  <si>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</si>
  <si>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</si>
  <si>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</si>
  <si>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</si>
  <si>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</si>
  <si>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</si>
  <si>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</si>
  <si>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</si>
  <si>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</si>
  <si>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</si>
  <si>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</si>
  <si>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</si>
  <si>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</si>
  <si>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</si>
  <si>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</si>
  <si>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</si>
  <si>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</si>
  <si>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</si>
  <si>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</si>
  <si>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</si>
  <si>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</si>
  <si>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</si>
  <si>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</si>
  <si>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</si>
  <si>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</si>
  <si>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</si>
  <si>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</si>
  <si>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</si>
  <si>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</si>
  <si>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</si>
  <si>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</si>
  <si>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</si>
  <si>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</si>
  <si>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</si>
  <si>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</si>
  <si>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</si>
  <si>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</si>
  <si>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</si>
  <si>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</si>
  <si>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</si>
  <si>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</si>
  <si>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</si>
  <si>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</si>
  <si>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</si>
  <si>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</si>
  <si>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</si>
  <si>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</si>
  <si>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</si>
  <si>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</si>
  <si>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</si>
  <si>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</si>
  <si>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</si>
  <si>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</si>
  <si>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</si>
  <si>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</si>
  <si>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</si>
  <si>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</si>
  <si>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</si>
  <si>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</si>
  <si>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</si>
  <si>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</si>
  <si>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</si>
  <si>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</si>
  <si>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</si>
  <si>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</si>
  <si>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</si>
  <si>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</si>
  <si>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</si>
  <si>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</si>
  <si>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</si>
  <si>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</si>
  <si>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</si>
  <si>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</si>
  <si>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</si>
  <si>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</si>
  <si>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</si>
  <si>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</si>
  <si>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</si>
  <si>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</si>
  <si>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</si>
  <si>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</si>
  <si>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</si>
  <si>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</si>
  <si>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</si>
  <si>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</si>
  <si>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</si>
  <si>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</si>
  <si>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</si>
  <si>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</si>
  <si>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</si>
  <si>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</si>
  <si>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</si>
  <si>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</si>
  <si>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</si>
  <si>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</si>
  <si>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</si>
  <si>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</si>
  <si>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</si>
  <si>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</si>
  <si>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</si>
  <si>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</si>
  <si>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</si>
  <si>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</si>
  <si>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</si>
  <si>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</si>
  <si>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</si>
  <si>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</si>
  <si>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</si>
  <si>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</si>
  <si>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</si>
  <si>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</si>
  <si>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</si>
  <si>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</si>
  <si>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</si>
  <si>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</si>
  <si>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</si>
  <si>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</si>
  <si>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</si>
  <si>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</si>
  <si>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</si>
  <si>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</si>
  <si>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</si>
  <si>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</si>
  <si>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</si>
  <si>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</si>
  <si>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</si>
  <si>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</si>
  <si>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</si>
  <si>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</si>
  <si>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</si>
  <si>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</si>
  <si>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</si>
  <si>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</si>
  <si>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</si>
  <si>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</si>
  <si>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</si>
  <si>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</si>
  <si>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</si>
  <si>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</si>
  <si>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</si>
  <si>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</si>
  <si>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</si>
  <si>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</si>
  <si>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</si>
  <si>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</si>
  <si>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</si>
  <si>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</si>
  <si>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</si>
  <si>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</si>
  <si>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</si>
  <si>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</si>
  <si>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</si>
  <si>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</si>
  <si>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</si>
  <si>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</si>
  <si>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</si>
  <si>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</si>
  <si>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</si>
  <si>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</si>
  <si>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</si>
  <si>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</si>
  <si>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</si>
  <si>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</si>
  <si>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</si>
  <si>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</si>
  <si>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</si>
  <si>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</si>
  <si>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</si>
  <si>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</si>
  <si>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</si>
  <si>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</si>
  <si>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</si>
  <si>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</si>
  <si>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</si>
  <si>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</si>
  <si>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</si>
  <si>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</si>
  <si>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</si>
  <si>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</si>
  <si>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</si>
  <si>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</si>
  <si>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</si>
  <si>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</si>
  <si>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</si>
  <si>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</si>
  <si>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</si>
  <si>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</si>
  <si>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</si>
  <si>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</si>
  <si>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</si>
  <si>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</si>
  <si>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</si>
  <si>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</si>
  <si>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</si>
  <si>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</si>
  <si>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</si>
  <si>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</si>
  <si>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</si>
  <si>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</si>
  <si>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</si>
  <si>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</si>
  <si>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</si>
  <si>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</si>
  <si>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</si>
  <si>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</si>
  <si>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</si>
  <si>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</si>
  <si>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</si>
  <si>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</si>
  <si>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</si>
  <si>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</si>
  <si>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</si>
  <si>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</si>
  <si>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</si>
  <si>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</si>
  <si>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</si>
  <si>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</si>
  <si>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</si>
  <si>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</si>
  <si>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</si>
  <si>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</si>
  <si>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</si>
  <si>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</si>
  <si>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</si>
  <si>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</si>
  <si>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</si>
  <si>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</si>
  <si>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</si>
  <si>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</si>
  <si>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</si>
  <si>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</si>
  <si>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</si>
  <si>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</si>
  <si>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</si>
  <si>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</si>
  <si>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</si>
  <si>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</si>
  <si>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</si>
  <si>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</si>
  <si>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</si>
  <si>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</si>
  <si>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</si>
  <si>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</si>
  <si>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</si>
  <si>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</si>
  <si>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</si>
  <si>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</si>
  <si>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</si>
  <si>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</si>
  <si>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</si>
  <si>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</si>
  <si>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</si>
  <si>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</si>
  <si>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</si>
  <si>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</si>
  <si>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</si>
  <si>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</si>
  <si>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</si>
  <si>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</si>
  <si>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</si>
  <si>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</si>
  <si>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</si>
  <si>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</si>
  <si>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</si>
  <si>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</si>
  <si>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</si>
  <si>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</si>
  <si>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</si>
  <si>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</si>
  <si>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</si>
  <si>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</si>
  <si>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</si>
  <si>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</si>
  <si>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</si>
  <si>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</si>
  <si>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</si>
  <si>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</si>
  <si>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</si>
  <si>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</si>
  <si>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</si>
  <si>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</si>
  <si>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</si>
  <si>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</si>
  <si>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</si>
  <si>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</si>
  <si>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</si>
  <si>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</si>
  <si>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</si>
  <si>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</si>
  <si>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</si>
  <si>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</si>
  <si>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</si>
  <si>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</si>
  <si>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</si>
  <si>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</si>
  <si>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</si>
  <si>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</si>
  <si>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</si>
  <si>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</si>
  <si>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</si>
  <si>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</si>
  <si>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</si>
  <si>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</si>
  <si>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</si>
  <si>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</si>
  <si>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</si>
  <si>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</si>
  <si>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</si>
  <si>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</si>
  <si>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</si>
  <si>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</si>
  <si>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</si>
  <si>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</si>
  <si>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</si>
  <si>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</si>
  <si>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</si>
  <si>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</si>
  <si>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</si>
  <si>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</si>
  <si>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</si>
  <si>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</si>
  <si>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</si>
  <si>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</si>
  <si>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</si>
  <si>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</si>
  <si>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</si>
  <si>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</si>
  <si>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</si>
  <si>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</si>
  <si>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</si>
  <si>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</si>
  <si>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</si>
  <si>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</si>
  <si>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</si>
  <si>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</si>
  <si>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</si>
  <si>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</si>
  <si>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</si>
  <si>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</si>
  <si>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</si>
  <si>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</si>
  <si>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</si>
  <si>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</si>
  <si>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</si>
  <si>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</si>
  <si>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</si>
  <si>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</si>
  <si>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</si>
  <si>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</si>
  <si>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</si>
  <si>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</si>
  <si>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</si>
  <si>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</si>
  <si>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</si>
  <si>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</si>
  <si>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</si>
  <si>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</si>
  <si>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</si>
  <si>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</si>
  <si>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</si>
  <si>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</si>
  <si>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</si>
  <si>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</si>
  <si>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</si>
  <si>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</si>
  <si>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</si>
  <si>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</si>
  <si>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</si>
  <si>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</si>
  <si>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</si>
  <si>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</si>
  <si>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</si>
  <si>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</si>
  <si>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</si>
  <si>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</si>
  <si>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</si>
  <si>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</si>
  <si>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</si>
  <si>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</si>
  <si>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</si>
  <si>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</si>
  <si>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</si>
  <si>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</si>
  <si>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</si>
  <si>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</si>
  <si>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</si>
  <si>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</si>
  <si>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</si>
  <si>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</si>
  <si>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</si>
  <si>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</si>
  <si>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</si>
  <si>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</si>
  <si>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</si>
  <si>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</si>
  <si>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</si>
  <si>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</si>
  <si>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</si>
  <si>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</si>
  <si>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</si>
  <si>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</si>
  <si>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</si>
  <si>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</si>
  <si>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</si>
  <si>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</si>
  <si>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</si>
  <si>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</si>
  <si>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</si>
  <si>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</si>
  <si>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</si>
  <si>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</si>
  <si>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</si>
  <si>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</si>
  <si>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</si>
  <si>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</si>
  <si>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</si>
  <si>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</si>
  <si>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</si>
  <si>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</si>
  <si>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</si>
  <si>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</si>
  <si>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</si>
  <si>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</si>
  <si>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</si>
  <si>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</si>
  <si>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</si>
  <si>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</si>
  <si>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</si>
  <si>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</si>
  <si>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</si>
  <si>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</si>
  <si>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</si>
  <si>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</si>
  <si>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</si>
  <si>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</si>
  <si>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</si>
  <si>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</si>
  <si>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</si>
  <si>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</si>
  <si>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</si>
  <si>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</si>
  <si>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</si>
  <si>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</si>
  <si>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</si>
  <si>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</si>
  <si>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</si>
  <si>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</si>
  <si>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</si>
  <si>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</si>
  <si>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</si>
  <si>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</si>
  <si>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</si>
  <si>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</si>
  <si>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</si>
  <si>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</si>
  <si>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</si>
  <si>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</si>
  <si>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</si>
  <si>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</si>
  <si>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</si>
  <si>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</si>
  <si>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</si>
  <si>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</si>
  <si>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</si>
  <si>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</si>
  <si>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</si>
  <si>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</si>
  <si>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</si>
  <si>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</si>
  <si>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</si>
  <si>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</si>
  <si>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</si>
  <si>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</si>
  <si>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</si>
  <si>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</si>
  <si>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</si>
  <si>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</si>
  <si>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</si>
  <si>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</si>
  <si>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</si>
  <si>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</si>
  <si>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</si>
  <si>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</si>
  <si>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</si>
  <si>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</si>
  <si>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</si>
  <si>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</si>
  <si>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</si>
  <si>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</si>
  <si>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</si>
  <si>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</si>
  <si>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</si>
  <si>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</si>
  <si>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</si>
  <si>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</si>
  <si>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</si>
  <si>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</si>
  <si>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</si>
  <si>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</si>
  <si>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</si>
  <si>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</si>
  <si>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</si>
  <si>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</si>
  <si>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</si>
  <si>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</si>
  <si>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</si>
  <si>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</si>
  <si>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</si>
  <si>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</si>
  <si>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</si>
  <si>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</si>
  <si>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</si>
  <si>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</si>
  <si>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</si>
  <si>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</si>
  <si>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</si>
  <si>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</si>
  <si>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</si>
  <si>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</si>
  <si>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</si>
  <si>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</si>
  <si>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</si>
  <si>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</si>
  <si>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</si>
  <si>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</si>
  <si>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</si>
  <si>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</si>
  <si>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</si>
  <si>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</si>
  <si>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</si>
  <si>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</si>
  <si>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</si>
  <si>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</si>
  <si>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</si>
  <si>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</si>
  <si>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</si>
  <si>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</si>
  <si>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</si>
  <si>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</si>
  <si>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</si>
  <si>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</si>
  <si>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</si>
  <si>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</si>
  <si>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</si>
  <si>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</si>
  <si>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</si>
  <si>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</si>
  <si>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</si>
  <si>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</si>
  <si>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</si>
  <si>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</si>
  <si>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</si>
  <si>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</si>
  <si>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</si>
  <si>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</si>
  <si>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</si>
  <si>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</si>
  <si>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</si>
  <si>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</si>
  <si>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</si>
  <si>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</si>
  <si>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</si>
  <si>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</si>
  <si>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</si>
  <si>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</si>
  <si>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</si>
  <si>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</si>
  <si>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</si>
  <si>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</si>
  <si>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</si>
  <si>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</si>
  <si>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</si>
  <si>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</si>
  <si>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</si>
  <si>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</si>
  <si>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</si>
  <si>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</si>
  <si>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</si>
  <si>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</si>
  <si>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</si>
  <si>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</si>
  <si>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</si>
  <si>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</si>
  <si>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</si>
  <si>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</si>
  <si>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</si>
  <si>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</si>
  <si>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</si>
  <si>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</si>
  <si>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</si>
  <si>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</si>
  <si>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</si>
  <si>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</si>
  <si>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</si>
  <si>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</si>
  <si>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</si>
  <si>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</si>
  <si>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</si>
  <si>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</si>
  <si>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</si>
  <si>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</si>
  <si>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</si>
  <si>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</si>
  <si>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</si>
  <si>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</si>
  <si>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</si>
  <si>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</si>
  <si>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</si>
  <si>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</si>
  <si>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</si>
  <si>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</si>
  <si>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</si>
  <si>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</si>
  <si>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</si>
  <si>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</si>
  <si>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</si>
  <si>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</si>
  <si>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</si>
  <si>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</si>
  <si>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</si>
  <si>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</si>
  <si>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</si>
  <si>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</si>
  <si>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</si>
  <si>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</si>
  <si>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</si>
  <si>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</si>
  <si>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</si>
  <si>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</si>
  <si>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</si>
  <si>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</si>
  <si>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</si>
  <si>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</si>
  <si>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</si>
  <si>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</si>
  <si>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</si>
  <si>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</si>
  <si>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</si>
  <si>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</si>
  <si>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</si>
  <si>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</si>
  <si>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</si>
  <si>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</si>
  <si>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</si>
  <si>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</si>
  <si>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</si>
  <si>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</si>
  <si>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</si>
  <si>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</si>
  <si>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</si>
  <si>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</si>
  <si>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</si>
  <si>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</si>
  <si>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</si>
  <si>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</si>
  <si>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</si>
  <si>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</si>
  <si>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</si>
  <si>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</si>
  <si>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</si>
  <si>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</si>
  <si>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</si>
  <si>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</si>
  <si>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</si>
  <si>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</si>
  <si>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</si>
  <si>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</si>
  <si>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</si>
  <si>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</si>
  <si>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</si>
  <si>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</si>
  <si>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</si>
  <si>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</si>
  <si>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</si>
  <si>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</si>
  <si>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</si>
  <si>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</si>
  <si>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</si>
  <si>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</si>
  <si>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</si>
  <si>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</si>
  <si>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</si>
  <si>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</si>
  <si>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</si>
  <si>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</si>
  <si>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</si>
  <si>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</si>
  <si>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</si>
  <si>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</si>
  <si>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</si>
  <si>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</si>
  <si>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</si>
  <si>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</si>
  <si>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</si>
  <si>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</si>
  <si>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</si>
  <si>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</si>
  <si>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</si>
  <si>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</si>
  <si>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</si>
  <si>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</si>
  <si>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</si>
  <si>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</si>
  <si>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</si>
  <si>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</si>
  <si>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</si>
  <si>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</si>
  <si>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</si>
  <si>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</si>
  <si>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</si>
  <si>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</si>
  <si>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</si>
  <si>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</si>
  <si>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</si>
  <si>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</si>
  <si>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</si>
  <si>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</si>
  <si>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</si>
  <si>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</si>
  <si>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</si>
  <si>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</si>
  <si>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</si>
  <si>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</si>
  <si>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</si>
  <si>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</si>
  <si>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</si>
  <si>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</si>
  <si>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</si>
  <si>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</si>
  <si>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</si>
  <si>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</si>
  <si>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</si>
  <si>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</si>
  <si>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</si>
  <si>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</si>
  <si>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</si>
  <si>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</si>
  <si>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</si>
  <si>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</si>
  <si>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</si>
  <si>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</si>
  <si>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</si>
  <si>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</si>
  <si>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</si>
  <si>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</si>
  <si>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</si>
  <si>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</si>
  <si>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</si>
  <si>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</si>
  <si>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</si>
  <si>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</si>
  <si>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</si>
  <si>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</si>
  <si>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</si>
  <si>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</si>
  <si>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</si>
  <si>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</si>
  <si>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</si>
  <si>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</si>
  <si>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</si>
  <si>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</si>
  <si>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</si>
  <si>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</si>
  <si>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</si>
  <si>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</si>
  <si>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</si>
  <si>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</si>
  <si>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</si>
  <si>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</si>
  <si>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</si>
  <si>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</si>
  <si>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</si>
  <si>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</si>
  <si>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</si>
  <si>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</si>
  <si>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</si>
  <si>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</si>
  <si>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</si>
  <si>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</si>
  <si>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</si>
  <si>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</si>
  <si>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</si>
  <si>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</si>
  <si>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</si>
  <si>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</si>
  <si>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</si>
  <si>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</si>
  <si>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</si>
  <si>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</si>
  <si>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</si>
  <si>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</si>
  <si>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</si>
  <si>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</si>
  <si>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</si>
  <si>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</si>
  <si>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</si>
  <si>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</si>
  <si>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</si>
  <si>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</si>
  <si>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</si>
  <si>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</si>
  <si>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</si>
  <si>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</si>
  <si>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</si>
  <si>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</si>
  <si>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</si>
  <si>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</si>
  <si>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</si>
  <si>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</si>
  <si>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</si>
  <si>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</si>
  <si>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</si>
  <si>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</si>
  <si>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</si>
  <si>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</si>
  <si>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</si>
  <si>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</si>
  <si>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</si>
  <si>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</si>
  <si>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</si>
  <si>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</si>
  <si>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</si>
  <si>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</si>
  <si>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</si>
  <si>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</si>
  <si>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</si>
  <si>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</si>
  <si>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</si>
  <si>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</si>
  <si>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</si>
  <si>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</si>
  <si>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</si>
  <si>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</si>
  <si>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</si>
  <si>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</si>
  <si>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</si>
  <si>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</si>
  <si>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</si>
  <si>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</si>
  <si>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</si>
  <si>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</si>
  <si>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</si>
  <si>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</si>
  <si>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</si>
  <si>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</si>
  <si>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</si>
  <si>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</si>
  <si>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</si>
  <si>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</si>
  <si>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</si>
  <si>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</si>
  <si>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</si>
  <si>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</si>
  <si>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</si>
  <si>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</si>
  <si>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</si>
  <si>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</si>
  <si>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</si>
  <si>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</si>
  <si>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</si>
  <si>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</si>
  <si>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</si>
  <si>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</si>
  <si>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</si>
  <si>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</si>
  <si>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</si>
  <si>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</si>
  <si>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</si>
  <si>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</si>
  <si>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</si>
  <si>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</si>
  <si>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</si>
  <si>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</si>
  <si>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</si>
  <si>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</si>
  <si>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</si>
  <si>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</si>
  <si>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</si>
  <si>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</si>
  <si>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</si>
  <si>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</si>
  <si>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</si>
  <si>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</si>
  <si>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</si>
  <si>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</si>
  <si>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</si>
  <si>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</si>
  <si>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</si>
  <si>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</si>
  <si>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</si>
  <si>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</si>
  <si>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</si>
  <si>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</si>
  <si>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</si>
  <si>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</si>
  <si>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</si>
  <si>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</si>
  <si>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</si>
  <si>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</si>
  <si>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</si>
  <si>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</si>
  <si>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</si>
  <si>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</si>
  <si>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</si>
  <si>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</si>
  <si>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</si>
  <si>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</si>
  <si>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</si>
  <si>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</si>
  <si>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</si>
  <si>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</si>
  <si>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</si>
  <si>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</si>
  <si>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</si>
  <si>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</si>
  <si>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</si>
  <si>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</si>
  <si>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</si>
  <si>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</si>
  <si>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</si>
  <si>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</si>
  <si>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</si>
  <si>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</si>
  <si>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</si>
  <si>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</si>
  <si>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</si>
  <si>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</si>
  <si>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</si>
  <si>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</si>
  <si>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</si>
  <si>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</si>
  <si>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</si>
  <si>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</si>
  <si>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</si>
  <si>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</si>
  <si>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</si>
  <si>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</si>
  <si>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</si>
  <si>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</si>
  <si>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</si>
  <si>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</si>
  <si>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</si>
  <si>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</si>
  <si>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</si>
  <si>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</si>
  <si>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</si>
  <si>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</si>
  <si>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</si>
  <si>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</si>
  <si>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</si>
  <si>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</si>
  <si>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</si>
  <si>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</si>
  <si>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</si>
  <si>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</si>
  <si>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</si>
  <si>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</si>
  <si>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</si>
  <si>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</si>
  <si>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</si>
  <si>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</si>
  <si>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</si>
  <si>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</si>
  <si>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</si>
  <si>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</si>
  <si>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</si>
  <si>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</si>
  <si>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</si>
  <si>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</si>
  <si>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</si>
  <si>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</si>
  <si>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</si>
  <si>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</si>
  <si>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</si>
  <si>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</si>
  <si>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</si>
  <si>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</si>
  <si>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</si>
  <si>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</si>
  <si>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</si>
  <si>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</si>
  <si>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</si>
  <si>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</si>
  <si>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</si>
  <si>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</si>
  <si>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</si>
  <si>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</si>
  <si>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</si>
  <si>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</si>
  <si>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</si>
  <si>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</si>
  <si>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</si>
  <si>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</si>
  <si>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</si>
  <si>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</si>
  <si>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</si>
  <si>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</si>
  <si>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</si>
  <si>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</si>
  <si>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</si>
  <si>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</si>
  <si>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</si>
  <si>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</si>
  <si>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</si>
  <si>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</si>
  <si>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</si>
  <si>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</si>
  <si>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</si>
  <si>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</si>
  <si>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</si>
  <si>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</si>
  <si>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</si>
  <si>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</si>
  <si>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</si>
  <si>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</si>
  <si>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</si>
  <si>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</si>
  <si>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</si>
  <si>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</si>
  <si>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</si>
  <si>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</si>
  <si>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</si>
  <si>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</si>
  <si>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</si>
  <si>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</si>
  <si>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</si>
  <si>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</si>
  <si>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</si>
  <si>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</si>
  <si>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</si>
  <si>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</si>
  <si>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</si>
  <si>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</si>
  <si>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</si>
  <si>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</si>
  <si>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</si>
  <si>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</si>
  <si>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</si>
  <si>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</si>
  <si>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</si>
  <si>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</si>
  <si>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</si>
  <si>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</si>
  <si>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</si>
  <si>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</si>
  <si>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</si>
  <si>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</si>
  <si>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</si>
  <si>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</si>
  <si>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</si>
  <si>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</si>
  <si>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</si>
  <si>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</si>
  <si>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</si>
  <si>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</si>
  <si>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</si>
  <si>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</si>
  <si>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</si>
  <si>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</si>
  <si>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</si>
  <si>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</si>
  <si>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</si>
  <si>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</si>
  <si>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</si>
  <si>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</si>
  <si>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</si>
  <si>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</si>
  <si>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</si>
  <si>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</si>
  <si>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</si>
  <si>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</si>
  <si>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</si>
  <si>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</si>
  <si>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</si>
  <si>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</si>
  <si>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</si>
  <si>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</si>
  <si>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</si>
  <si>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</si>
  <si>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</si>
  <si>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</si>
  <si>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</si>
  <si>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</si>
  <si>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</si>
  <si>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</si>
  <si>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</si>
  <si>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</si>
  <si>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</si>
  <si>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</si>
  <si>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</si>
  <si>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</si>
  <si>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</si>
  <si>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</si>
  <si>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</si>
  <si>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</si>
  <si>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</si>
  <si>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</si>
  <si>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</si>
  <si>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</si>
  <si>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</si>
  <si>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</si>
  <si>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</si>
  <si>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</si>
  <si>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</si>
  <si>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</si>
  <si>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</si>
  <si>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</si>
  <si>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</si>
  <si>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</si>
  <si>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</si>
  <si>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</si>
  <si>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</si>
  <si>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</si>
  <si>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</si>
  <si>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</si>
  <si>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</si>
  <si>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</si>
  <si>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</si>
  <si>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</si>
  <si>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</si>
  <si>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</si>
  <si>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</si>
  <si>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</si>
  <si>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</si>
  <si>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</si>
  <si>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</si>
  <si>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</si>
  <si>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</si>
  <si>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</si>
  <si>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</si>
  <si>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</si>
  <si>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</si>
  <si>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</si>
  <si>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</si>
  <si>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</si>
  <si>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</si>
  <si>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</si>
  <si>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</si>
  <si>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</si>
  <si>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</si>
  <si>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</si>
  <si>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</si>
  <si>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</si>
  <si>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</si>
  <si>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</si>
  <si>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</si>
  <si>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</si>
  <si>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</si>
  <si>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</si>
  <si>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</si>
  <si>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</si>
  <si>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</si>
  <si>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</si>
  <si>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</si>
  <si>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</si>
  <si>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</si>
  <si>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</si>
  <si>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</si>
  <si>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</si>
  <si>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</si>
  <si>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</si>
  <si>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</si>
  <si>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</si>
  <si>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</si>
  <si>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</si>
  <si>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</si>
  <si>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</si>
  <si>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</si>
  <si>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</si>
  <si>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</si>
  <si>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</si>
  <si>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</si>
  <si>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</si>
  <si>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</si>
  <si>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</si>
  <si>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</si>
  <si>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</si>
  <si>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</si>
  <si>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</si>
  <si>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</si>
  <si>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</si>
  <si>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</si>
  <si>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</si>
  <si>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</si>
  <si>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</si>
  <si>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</si>
  <si>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</si>
  <si>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</si>
  <si>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</si>
  <si>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</si>
  <si>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</si>
  <si>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</si>
  <si>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</si>
  <si>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</si>
  <si>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</si>
  <si>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</si>
  <si>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</si>
  <si>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</si>
  <si>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</si>
  <si>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</si>
  <si>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</si>
  <si>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</si>
  <si>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</si>
  <si>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</si>
  <si>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</si>
  <si>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</si>
  <si>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</si>
  <si>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</si>
  <si>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</si>
  <si>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</si>
  <si>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</si>
  <si>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</si>
  <si>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</si>
  <si>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</si>
  <si>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</si>
  <si>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</si>
  <si>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</si>
  <si>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</si>
  <si>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</si>
  <si>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</si>
  <si>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</si>
  <si>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</si>
  <si>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</si>
  <si>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</si>
  <si>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</si>
  <si>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</si>
  <si>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</si>
  <si>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</si>
  <si>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</si>
  <si>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</si>
  <si>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</si>
  <si>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</si>
  <si>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</si>
  <si>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</si>
  <si>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</si>
  <si>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</si>
  <si>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</si>
  <si>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</si>
  <si>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</si>
  <si>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</si>
  <si>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</si>
  <si>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</si>
  <si>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</si>
  <si>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</si>
  <si>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</si>
  <si>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</si>
  <si>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</si>
  <si>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</si>
  <si>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</si>
  <si>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</si>
  <si>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</si>
  <si>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</si>
  <si>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</si>
  <si>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</si>
  <si>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</si>
  <si>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</si>
  <si>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</si>
  <si>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</si>
  <si>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</si>
  <si>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</si>
  <si>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</si>
  <si>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</si>
  <si>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</si>
  <si>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</si>
  <si>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</si>
  <si>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</si>
  <si>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</si>
  <si>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</si>
  <si>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</si>
  <si>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</si>
  <si>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</si>
  <si>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</si>
  <si>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</si>
  <si>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</si>
  <si>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</si>
  <si>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</si>
  <si>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</si>
  <si>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</si>
  <si>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</si>
  <si>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</si>
  <si>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</si>
  <si>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</si>
  <si>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</si>
  <si>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</si>
  <si>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</si>
  <si>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</si>
  <si>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</si>
  <si>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</si>
  <si>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</si>
  <si>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</si>
  <si>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</si>
  <si>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</si>
  <si>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</si>
  <si>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</si>
  <si>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</si>
  <si>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</si>
  <si>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</si>
  <si>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</si>
  <si>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</si>
  <si>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</si>
  <si>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</si>
  <si>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</si>
  <si>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</si>
  <si>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</si>
  <si>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</si>
  <si>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</si>
  <si>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</si>
  <si>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</si>
  <si>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</si>
  <si>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</si>
  <si>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</si>
  <si>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</si>
  <si>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</si>
  <si>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</si>
  <si>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</si>
  <si>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</si>
  <si>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</si>
  <si>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</si>
  <si>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</si>
  <si>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</si>
  <si>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</si>
  <si>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</si>
  <si>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</si>
  <si>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</si>
  <si>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</si>
  <si>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</si>
  <si>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</si>
  <si>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</si>
  <si>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</si>
  <si>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</si>
  <si>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</si>
  <si>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</si>
  <si>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</si>
  <si>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</si>
  <si>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</si>
  <si>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</si>
  <si>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</si>
  <si>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</si>
  <si>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</si>
  <si>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</si>
  <si>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</si>
  <si>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</si>
  <si>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</si>
  <si>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</si>
  <si>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</si>
  <si>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</si>
  <si>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</si>
  <si>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</si>
  <si>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</si>
  <si>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</si>
  <si>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</si>
  <si>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</si>
  <si>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</si>
  <si>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</si>
  <si>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</si>
  <si>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</si>
  <si>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</si>
  <si>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</si>
  <si>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</si>
  <si>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</si>
  <si>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</si>
  <si>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</si>
  <si>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</si>
  <si>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</si>
  <si>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</si>
  <si>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</si>
  <si>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</si>
  <si>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</si>
  <si>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</si>
  <si>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</si>
  <si>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</si>
  <si>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</si>
  <si>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</si>
  <si>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</si>
  <si>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</si>
  <si>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</si>
  <si>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</si>
  <si>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</si>
  <si>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</si>
  <si>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</si>
  <si>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</si>
  <si>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</si>
  <si>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</si>
  <si>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</si>
  <si>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</si>
  <si>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</si>
  <si>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</si>
  <si>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</si>
  <si>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</si>
  <si>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</si>
  <si>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</si>
  <si>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</si>
  <si>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</si>
  <si>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</si>
  <si>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</si>
  <si>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</si>
  <si>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</si>
  <si>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</si>
  <si>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</si>
  <si>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</si>
  <si>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</si>
  <si>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</si>
  <si>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</si>
  <si>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</si>
  <si>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</si>
  <si>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</si>
  <si>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</si>
  <si>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</si>
  <si>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</si>
  <si>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</si>
  <si>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</si>
  <si>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</si>
  <si>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</si>
  <si>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</si>
  <si>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</si>
  <si>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</si>
  <si>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</si>
  <si>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</si>
  <si>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</si>
  <si>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</si>
  <si>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</si>
  <si>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</si>
  <si>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</si>
  <si>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</si>
  <si>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</si>
  <si>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</si>
  <si>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</si>
  <si>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</si>
  <si>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</si>
  <si>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</si>
  <si>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</si>
  <si>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</si>
  <si>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</si>
  <si>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</si>
  <si>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</si>
  <si>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</si>
  <si>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</si>
  <si>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</si>
  <si>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</si>
  <si>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</si>
  <si>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</si>
  <si>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</si>
  <si>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</si>
  <si>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</si>
  <si>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</si>
  <si>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</si>
  <si>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</si>
  <si>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</si>
  <si>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</si>
  <si>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</si>
  <si>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</si>
  <si>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</si>
  <si>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</si>
  <si>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</si>
  <si>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</si>
  <si>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</si>
  <si>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</si>
  <si>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</si>
  <si>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</si>
  <si>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</si>
  <si>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</si>
  <si>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</si>
  <si>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</si>
  <si>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</si>
  <si>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</si>
  <si>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</si>
  <si>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</si>
  <si>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</si>
  <si>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</si>
  <si>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</si>
  <si>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</si>
  <si>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</si>
  <si>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</si>
  <si>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</si>
  <si>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</si>
  <si>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</si>
  <si>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</si>
  <si>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</si>
  <si>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</si>
  <si>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</si>
  <si>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</si>
  <si>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</si>
  <si>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</si>
  <si>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</si>
  <si>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</si>
  <si>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</si>
  <si>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</si>
  <si>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</si>
  <si>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</si>
  <si>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</si>
  <si>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</si>
  <si>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</si>
  <si>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</si>
  <si>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</si>
  <si>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</si>
  <si>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</si>
  <si>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</si>
  <si>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</si>
  <si>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</si>
  <si>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</si>
  <si>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</si>
  <si>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</si>
  <si>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</si>
  <si>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</si>
  <si>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</si>
  <si>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</si>
  <si>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</si>
  <si>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</si>
  <si>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</si>
  <si>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</si>
  <si>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</si>
  <si>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</si>
  <si>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</si>
  <si>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</si>
  <si>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</si>
  <si>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</si>
  <si>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</si>
  <si>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</si>
  <si>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</si>
  <si>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</si>
  <si>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</si>
  <si>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</si>
  <si>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</si>
  <si>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</si>
  <si>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</si>
  <si>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</si>
  <si>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</si>
  <si>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</si>
  <si>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</si>
  <si>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</si>
  <si>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</si>
  <si>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</si>
  <si>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</si>
  <si>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</si>
  <si>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</si>
  <si>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</si>
  <si>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</si>
  <si>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</si>
  <si>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</si>
  <si>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</si>
  <si>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</si>
  <si>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</si>
  <si>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</si>
  <si>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</si>
  <si>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</si>
  <si>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</si>
  <si>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</si>
  <si>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</si>
  <si>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</si>
  <si>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</si>
  <si>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</si>
  <si>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</si>
  <si>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</si>
  <si>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</si>
  <si>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</si>
  <si>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</si>
  <si>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</si>
  <si>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</si>
  <si>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</si>
  <si>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</si>
  <si>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</si>
  <si>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</si>
  <si>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</si>
  <si>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</si>
  <si>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</si>
  <si>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</si>
  <si>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</si>
  <si>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</si>
  <si>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</si>
  <si>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</si>
  <si>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</si>
  <si>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</si>
  <si>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</si>
  <si>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</si>
  <si>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</si>
  <si>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</si>
  <si>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</si>
  <si>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</si>
  <si>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</si>
  <si>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</si>
  <si>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</si>
  <si>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</si>
  <si>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</si>
  <si>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</si>
  <si>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</si>
  <si>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</si>
  <si>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</si>
  <si>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</si>
  <si>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</si>
  <si>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</si>
  <si>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</si>
  <si>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</si>
  <si>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</si>
  <si>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</si>
  <si>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</si>
  <si>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</si>
  <si>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</si>
  <si>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</si>
  <si>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</si>
  <si>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</si>
  <si>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</si>
  <si>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</si>
  <si>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</si>
  <si>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</si>
  <si>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</si>
  <si>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</si>
  <si>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</si>
  <si>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</si>
  <si>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</si>
  <si>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</si>
  <si>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</si>
  <si>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</si>
  <si>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</si>
  <si>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</si>
  <si>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</si>
  <si>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</si>
  <si>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</si>
  <si>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</si>
  <si>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</si>
  <si>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</si>
  <si>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</si>
  <si>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</si>
  <si>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</si>
  <si>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</si>
  <si>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</si>
  <si>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</si>
  <si>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</si>
  <si>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</si>
  <si>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</si>
  <si>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</si>
  <si>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</si>
  <si>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</si>
  <si>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</si>
  <si>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</si>
  <si>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</si>
  <si>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</si>
  <si>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</si>
  <si>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</si>
  <si>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</si>
  <si>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</si>
  <si>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</si>
  <si>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</si>
  <si>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</si>
  <si>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</si>
  <si>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</si>
  <si>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</si>
  <si>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</si>
  <si>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</si>
  <si>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</si>
  <si>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</si>
  <si>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</si>
  <si>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</si>
  <si>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</si>
  <si>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</si>
  <si>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</si>
  <si>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</si>
  <si>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</si>
  <si>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</si>
  <si>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</si>
  <si>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</si>
  <si>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</si>
  <si>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</si>
  <si>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</si>
  <si>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</si>
  <si>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</si>
  <si>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</si>
  <si>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</si>
  <si>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</si>
  <si>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</si>
  <si>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</si>
  <si>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</si>
  <si>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</si>
  <si>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</si>
  <si>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</si>
  <si>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</si>
  <si>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</si>
  <si>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</si>
  <si>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</si>
  <si>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</si>
  <si>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</si>
  <si>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</si>
  <si>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</si>
  <si>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</si>
  <si>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</si>
  <si>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</si>
  <si>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</si>
  <si>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</si>
  <si>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</si>
  <si>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</si>
  <si>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</si>
  <si>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</si>
  <si>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</si>
  <si>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</si>
  <si>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</si>
  <si>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</si>
  <si>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</si>
  <si>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</si>
  <si>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</si>
  <si>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</si>
  <si>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</si>
  <si>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</si>
  <si>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</si>
  <si>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</si>
  <si>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</si>
  <si>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</si>
  <si>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</si>
  <si>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</si>
  <si>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</si>
  <si>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</si>
  <si>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</si>
  <si>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</si>
  <si>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</si>
  <si>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</si>
  <si>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</si>
  <si>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</si>
  <si>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</si>
  <si>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</si>
  <si>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</si>
  <si>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</si>
  <si>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</si>
  <si>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</si>
  <si>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</si>
  <si>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</si>
  <si>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</si>
  <si>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</si>
  <si>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</si>
  <si>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</si>
  <si>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</si>
  <si>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</si>
  <si>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</si>
  <si>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</si>
  <si>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</si>
  <si>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</si>
  <si>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</si>
  <si>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</si>
  <si>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</si>
  <si>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</si>
  <si>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</si>
  <si>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</si>
  <si>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</si>
  <si>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</si>
  <si>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</si>
  <si>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</si>
  <si>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</si>
  <si>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</si>
  <si>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</si>
  <si>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</si>
  <si>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</si>
  <si>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</si>
  <si>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</si>
  <si>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</si>
  <si>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</si>
  <si>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</si>
  <si>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</si>
  <si>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</si>
  <si>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</si>
  <si>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</si>
  <si>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</si>
  <si>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</si>
  <si>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</si>
  <si>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</si>
  <si>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</si>
  <si>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</si>
  <si>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</si>
  <si>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</si>
  <si>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</si>
  <si>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</si>
  <si>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</si>
  <si>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</si>
  <si>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</si>
  <si>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</si>
  <si>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</si>
  <si>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</si>
  <si>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</si>
  <si>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</si>
  <si>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</si>
  <si>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</si>
  <si>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</si>
  <si>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</si>
  <si>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</si>
  <si>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</si>
  <si>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</si>
  <si>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</si>
  <si>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</si>
  <si>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</si>
  <si>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</si>
  <si>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</si>
  <si>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</si>
  <si>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</si>
  <si>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</si>
  <si>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</si>
  <si>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</si>
  <si>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</si>
  <si>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</si>
  <si>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</si>
  <si>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</si>
  <si>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</si>
  <si>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</si>
  <si>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</si>
  <si>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</si>
  <si>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</si>
  <si>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</si>
  <si>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</si>
  <si>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</si>
  <si>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</si>
  <si>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</si>
  <si>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</si>
  <si>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</si>
  <si>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</si>
  <si>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</si>
  <si>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</si>
  <si>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</si>
  <si>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</si>
  <si>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</si>
  <si>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</si>
  <si>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</si>
  <si>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</si>
  <si>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</si>
  <si>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</si>
  <si>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</si>
  <si>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</si>
  <si>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</si>
  <si>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</si>
  <si>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</si>
  <si>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</si>
  <si>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</si>
  <si>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</si>
  <si>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</si>
  <si>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</si>
  <si>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</si>
  <si>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</si>
  <si>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</si>
  <si>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</si>
  <si>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</si>
  <si>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</si>
  <si>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</si>
  <si>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</si>
  <si>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</si>
  <si>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</si>
  <si>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</si>
  <si>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</si>
  <si>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</si>
  <si>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</si>
  <si>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</si>
  <si>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</si>
  <si>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</si>
  <si>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</si>
  <si>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</si>
  <si>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</si>
  <si>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</si>
  <si>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</si>
  <si>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</si>
  <si>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</si>
  <si>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</si>
  <si>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</si>
  <si>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</si>
  <si>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</si>
  <si>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</si>
  <si>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</si>
  <si>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</si>
  <si>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</si>
  <si>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</si>
  <si>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</si>
  <si>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</si>
  <si>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</si>
  <si>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</si>
  <si>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</si>
  <si>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</si>
  <si>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</si>
  <si>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</si>
  <si>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</si>
  <si>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</si>
  <si>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</si>
  <si>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</si>
  <si>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</si>
  <si>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</si>
  <si>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</si>
  <si>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</si>
  <si>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</si>
  <si>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</si>
  <si>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</si>
  <si>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</si>
  <si>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</si>
  <si>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</si>
  <si>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</si>
  <si>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</si>
  <si>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</si>
  <si>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</si>
  <si>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</si>
  <si>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</si>
  <si>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</si>
  <si>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</si>
  <si>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</si>
  <si>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</si>
  <si>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</si>
  <si>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</si>
  <si>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</si>
  <si>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</si>
  <si>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</si>
  <si>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</si>
  <si>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</si>
  <si>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</si>
  <si>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</si>
  <si>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</si>
  <si>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</si>
  <si>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</si>
  <si>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</si>
  <si>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</si>
  <si>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</si>
  <si>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</si>
  <si>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</si>
  <si>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</si>
  <si>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</si>
  <si>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</si>
  <si>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</si>
  <si>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</si>
  <si>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</si>
  <si>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</si>
  <si>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</si>
  <si>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</si>
  <si>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</si>
  <si>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</si>
  <si>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</si>
  <si>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</si>
  <si>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</si>
  <si>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</si>
  <si>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</si>
  <si>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</si>
  <si>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</si>
  <si>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</si>
  <si>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</si>
  <si>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</si>
  <si>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</si>
  <si>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</si>
  <si>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</si>
  <si>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</si>
  <si>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</si>
  <si>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</si>
  <si>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</si>
  <si>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</si>
  <si>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</si>
  <si>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</si>
  <si>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</si>
  <si>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</si>
  <si>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</si>
  <si>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</si>
  <si>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</si>
  <si>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</si>
  <si>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</si>
  <si>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</si>
  <si>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</si>
  <si>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</si>
  <si>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</si>
  <si>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</si>
  <si>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</si>
  <si>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</si>
  <si>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</si>
  <si>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</si>
  <si>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</si>
  <si>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</si>
  <si>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</si>
  <si>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</si>
  <si>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</si>
  <si>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</si>
  <si>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</si>
  <si>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</si>
  <si>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</si>
  <si>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</si>
  <si>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</si>
  <si>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</si>
  <si>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</si>
  <si>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</si>
  <si>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</si>
  <si>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</si>
  <si>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</si>
  <si>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</si>
  <si>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</si>
  <si>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</si>
  <si>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</si>
  <si>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</si>
  <si>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</si>
  <si>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</si>
  <si>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</si>
  <si>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</si>
  <si>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</si>
  <si>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</si>
  <si>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</si>
  <si>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</si>
  <si>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</si>
  <si>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</si>
  <si>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</si>
  <si>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</si>
  <si>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</si>
  <si>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</si>
  <si>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</si>
  <si>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</si>
  <si>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</si>
  <si>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</si>
  <si>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</si>
  <si>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</si>
  <si>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</si>
  <si>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</si>
  <si>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</si>
  <si>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</si>
  <si>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</si>
  <si>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</si>
  <si>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</si>
  <si>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</si>
  <si>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</si>
  <si>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</si>
  <si>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</si>
  <si>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</si>
  <si>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</si>
  <si>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</si>
  <si>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</si>
  <si>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</si>
  <si>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</si>
  <si>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</si>
  <si>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</si>
  <si>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</si>
  <si>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</si>
  <si>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</si>
  <si>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</si>
  <si>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</si>
  <si>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</si>
  <si>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</si>
  <si>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</si>
  <si>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</si>
  <si>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</si>
  <si>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</si>
  <si>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</si>
  <si>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</si>
  <si>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</si>
  <si>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</si>
  <si>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</si>
  <si>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</si>
  <si>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</si>
  <si>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</si>
  <si>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</si>
  <si>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</si>
  <si>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</si>
  <si>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</si>
  <si>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</si>
  <si>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</si>
  <si>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</si>
  <si>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</si>
  <si>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</si>
  <si>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</si>
  <si>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</si>
  <si>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</si>
  <si>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</si>
  <si>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</si>
  <si>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</si>
  <si>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</si>
  <si>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</si>
  <si>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</si>
  <si>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</si>
  <si>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</si>
  <si>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</si>
  <si>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</si>
  <si>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</si>
  <si>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</si>
  <si>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</si>
  <si>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</si>
  <si>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</si>
  <si>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</si>
  <si>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</si>
  <si>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</si>
  <si>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</si>
  <si>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</si>
  <si>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</si>
  <si>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</si>
  <si>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</si>
  <si>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</si>
  <si>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</si>
  <si>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</si>
  <si>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</si>
  <si>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</si>
  <si>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</si>
  <si>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</si>
  <si>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</si>
  <si>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</si>
  <si>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</si>
  <si>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</si>
  <si>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</si>
  <si>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</si>
  <si>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</si>
  <si>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</si>
  <si>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</si>
  <si>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</si>
  <si>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</si>
  <si>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</si>
  <si>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</si>
  <si>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</si>
  <si>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</si>
  <si>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</si>
  <si>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</si>
  <si>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</si>
  <si>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</si>
  <si>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</si>
  <si>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</si>
  <si>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</si>
  <si>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</si>
  <si>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</si>
  <si>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</si>
  <si>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</si>
  <si>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</si>
  <si>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</si>
  <si>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</si>
  <si>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</si>
  <si>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</si>
  <si>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</si>
  <si>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</si>
  <si>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</si>
  <si>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</si>
  <si>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</si>
  <si>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</si>
  <si>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</si>
  <si>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</si>
  <si>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</si>
  <si>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</si>
  <si>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</si>
  <si>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</si>
  <si>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</si>
  <si>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</si>
  <si>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</si>
  <si>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</si>
  <si>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</si>
  <si>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</si>
  <si>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</si>
  <si>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</si>
  <si>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</si>
  <si>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</si>
  <si>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</si>
  <si>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</si>
  <si>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</si>
  <si>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</si>
  <si>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</si>
  <si>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</si>
  <si>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</si>
  <si>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</si>
  <si>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</si>
  <si>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</si>
  <si>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</si>
  <si>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</si>
  <si>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</si>
  <si>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</si>
  <si>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</si>
  <si>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</si>
  <si>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</si>
  <si>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</si>
  <si>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</si>
  <si>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</si>
  <si>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</si>
  <si>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</si>
  <si>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</si>
  <si>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</si>
  <si>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</si>
  <si>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</si>
  <si>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</si>
  <si>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</si>
  <si>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</si>
  <si>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</si>
  <si>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</si>
  <si>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</si>
  <si>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</si>
  <si>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</si>
  <si>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</si>
  <si>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</si>
  <si>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</si>
  <si>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</si>
  <si>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</si>
  <si>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</si>
  <si>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</si>
  <si>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</si>
  <si>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</si>
  <si>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</si>
  <si>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</si>
  <si>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</si>
  <si>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</si>
  <si>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</si>
  <si>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</si>
  <si>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</si>
  <si>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</si>
  <si>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</si>
  <si>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</si>
  <si>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</si>
  <si>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</si>
  <si>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</si>
  <si>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</si>
  <si>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</si>
  <si>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</si>
  <si>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</si>
  <si>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</si>
  <si>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</si>
  <si>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</si>
  <si>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</si>
  <si>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</si>
  <si>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</si>
  <si>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</si>
  <si>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</si>
  <si>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</si>
  <si>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</si>
  <si>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</si>
  <si>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</si>
  <si>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</si>
  <si>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</si>
  <si>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</si>
  <si>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</si>
  <si>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</si>
  <si>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</si>
  <si>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</si>
  <si>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</si>
  <si>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</si>
  <si>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</si>
  <si>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</si>
  <si>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</si>
  <si>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</si>
  <si>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</si>
  <si>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</si>
  <si>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</si>
  <si>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</si>
  <si>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</si>
  <si>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</si>
  <si>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</si>
  <si>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</si>
  <si>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</si>
  <si>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</si>
  <si>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</si>
  <si>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</si>
  <si>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</si>
  <si>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</si>
  <si>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</si>
  <si>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</si>
  <si>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</si>
  <si>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</si>
  <si>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</si>
  <si>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</si>
  <si>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</si>
  <si>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</si>
  <si>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</si>
  <si>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</si>
  <si>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</si>
  <si>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</si>
  <si>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</si>
  <si>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</si>
  <si>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</si>
  <si>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</si>
  <si>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</si>
  <si>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</si>
  <si>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</si>
  <si>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</si>
  <si>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</si>
  <si>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</si>
  <si>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</si>
  <si>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</si>
  <si>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</si>
  <si>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</si>
  <si>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</si>
  <si>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</si>
  <si>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</si>
  <si>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</si>
  <si>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</si>
  <si>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</si>
  <si>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</si>
  <si>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</si>
  <si>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</si>
  <si>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</si>
  <si>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</si>
  <si>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</si>
  <si>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</si>
  <si>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</si>
  <si>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</si>
  <si>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</si>
  <si>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</si>
  <si>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</si>
  <si>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</si>
  <si>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</si>
  <si>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</si>
  <si>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</si>
  <si>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</si>
  <si>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</si>
  <si>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</si>
  <si>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</si>
  <si>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</si>
  <si>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</si>
  <si>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</si>
  <si>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</si>
  <si>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</si>
  <si>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</si>
  <si>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</si>
  <si>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</si>
  <si>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</si>
  <si>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</si>
  <si>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</si>
  <si>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</si>
  <si>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</si>
  <si>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</si>
  <si>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</si>
  <si>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</si>
  <si>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</si>
  <si>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</si>
  <si>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</si>
  <si>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</si>
  <si>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</si>
  <si>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</si>
  <si>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</si>
  <si>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</si>
  <si>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</si>
  <si>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</si>
  <si>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</si>
  <si>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</si>
  <si>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</si>
  <si>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</si>
  <si>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</si>
  <si>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</si>
  <si>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</si>
  <si>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</si>
  <si>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</si>
  <si>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</si>
  <si>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</si>
  <si>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</si>
  <si>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</si>
  <si>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</si>
  <si>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</si>
  <si>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</si>
  <si>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</si>
  <si>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</si>
  <si>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</si>
  <si>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</si>
  <si>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</si>
  <si>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</si>
  <si>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</si>
  <si>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</si>
  <si>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</si>
  <si>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</si>
  <si>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</si>
  <si>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</si>
  <si>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</si>
  <si>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</si>
  <si>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</si>
  <si>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</si>
  <si>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</si>
  <si>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</si>
  <si>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</si>
  <si>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</si>
  <si>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</si>
  <si>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</si>
  <si>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</si>
  <si>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</si>
  <si>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</si>
  <si>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</si>
  <si>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</si>
  <si>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</si>
  <si>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</si>
  <si>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</si>
  <si>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</si>
  <si>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</si>
  <si>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</si>
  <si>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</si>
  <si>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</si>
  <si>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</si>
  <si>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</si>
  <si>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</si>
  <si>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</si>
  <si>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</si>
  <si>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</si>
  <si>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</si>
  <si>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</si>
  <si>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</si>
  <si>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</si>
  <si>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</si>
  <si>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</si>
  <si>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</si>
  <si>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</si>
  <si>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</si>
  <si>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</si>
  <si>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</si>
  <si>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</si>
  <si>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</si>
  <si>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</si>
  <si>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</si>
  <si>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</si>
  <si>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</si>
  <si>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</si>
  <si>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</si>
  <si>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</si>
  <si>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</si>
  <si>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</si>
  <si>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</si>
  <si>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</si>
  <si>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</si>
  <si>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</si>
  <si>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</si>
  <si>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</si>
  <si>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</si>
  <si>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</si>
  <si>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</si>
  <si>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</si>
  <si>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</si>
  <si>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</si>
  <si>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</si>
  <si>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</si>
  <si>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</si>
  <si>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</si>
  <si>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</si>
  <si>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</si>
  <si>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</si>
  <si>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</si>
  <si>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</si>
  <si>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</si>
  <si>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</si>
  <si>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</si>
  <si>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</si>
  <si>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</si>
  <si>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</si>
  <si>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</si>
  <si>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</si>
  <si>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</si>
  <si>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</si>
  <si>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</si>
  <si>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</si>
  <si>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</si>
  <si>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</si>
  <si>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</si>
  <si>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</si>
  <si>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</si>
  <si>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</si>
  <si>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</si>
  <si>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</si>
  <si>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</si>
  <si>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</si>
  <si>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</si>
  <si>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</si>
  <si>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</si>
  <si>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</si>
  <si>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</si>
  <si>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</si>
  <si>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</si>
  <si>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</si>
  <si>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</si>
  <si>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</si>
  <si>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</si>
  <si>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</si>
  <si>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</si>
  <si>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</si>
  <si>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</si>
  <si>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</si>
  <si>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</si>
  <si>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</si>
  <si>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</si>
  <si>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</si>
  <si>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</si>
  <si>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</si>
  <si>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</si>
  <si>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</si>
  <si>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</si>
  <si>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</si>
  <si>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</si>
  <si>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</si>
  <si>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</si>
  <si>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</si>
  <si>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</si>
  <si>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</si>
  <si>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</si>
  <si>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</si>
  <si>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</si>
  <si>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</si>
  <si>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</si>
  <si>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</si>
  <si>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</si>
  <si>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</si>
  <si>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</si>
  <si>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</si>
  <si>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</si>
  <si>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</si>
  <si>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</si>
  <si>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</si>
  <si>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</si>
  <si>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</si>
  <si>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</si>
  <si>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</si>
  <si>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</si>
  <si>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</si>
  <si>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</si>
  <si>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</si>
  <si>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</si>
  <si>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</si>
  <si>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</si>
  <si>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</si>
  <si>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</si>
  <si>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</si>
  <si>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</si>
  <si>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</si>
  <si>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</si>
  <si>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</si>
  <si>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</si>
  <si>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</si>
  <si>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</si>
  <si>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</si>
  <si>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</si>
  <si>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</si>
  <si>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</si>
  <si>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</si>
  <si>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</si>
  <si>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</si>
  <si>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</si>
  <si>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</si>
  <si>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</si>
  <si>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</si>
  <si>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</si>
  <si>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</si>
  <si>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</si>
  <si>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</si>
  <si>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</si>
  <si>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</si>
  <si>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</si>
  <si>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</si>
  <si>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</si>
  <si>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</si>
  <si>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</si>
  <si>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</si>
  <si>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</si>
  <si>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</si>
  <si>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</si>
  <si>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</si>
  <si>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</si>
  <si>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</si>
  <si>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</si>
  <si>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</si>
  <si>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</si>
  <si>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</si>
  <si>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</si>
  <si>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</si>
  <si>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</si>
  <si>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</si>
  <si>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</si>
  <si>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</si>
  <si>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</si>
  <si>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</si>
  <si>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</si>
  <si>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</si>
  <si>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</si>
  <si>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</si>
  <si>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</si>
  <si>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</si>
  <si>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</si>
  <si>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</si>
  <si>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</si>
  <si>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</si>
  <si>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</si>
  <si>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</si>
  <si>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</si>
  <si>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</si>
  <si>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</si>
  <si>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</si>
  <si>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</si>
  <si>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</si>
  <si>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</si>
  <si>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</si>
  <si>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</si>
  <si>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</si>
  <si>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</si>
  <si>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</si>
  <si>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</si>
  <si>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</si>
  <si>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</si>
  <si>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</si>
  <si>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</si>
  <si>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</si>
  <si>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</si>
  <si>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</si>
  <si>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</si>
  <si>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</si>
  <si>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</si>
  <si>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</si>
  <si>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</si>
  <si>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</si>
  <si>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</si>
  <si>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</si>
  <si>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</si>
  <si>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</si>
  <si>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</si>
  <si>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</si>
  <si>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</si>
  <si>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</si>
  <si>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</si>
  <si>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</si>
  <si>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</si>
  <si>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</si>
  <si>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</si>
  <si>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</si>
  <si>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</si>
  <si>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</si>
  <si>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</si>
  <si>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</si>
  <si>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</si>
  <si>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</si>
  <si>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</si>
  <si>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</si>
  <si>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</si>
  <si>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</si>
  <si>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</si>
  <si>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</si>
  <si>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</si>
  <si>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</si>
  <si>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</si>
  <si>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</si>
  <si>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</si>
  <si>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</si>
  <si>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</si>
  <si>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</si>
  <si>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</si>
  <si>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</si>
  <si>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</si>
  <si>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</si>
  <si>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</si>
  <si>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</si>
  <si>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</si>
  <si>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</si>
  <si>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</si>
  <si>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</si>
  <si>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</si>
  <si>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</si>
  <si>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</si>
  <si>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</si>
  <si>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</si>
  <si>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</si>
  <si>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</si>
  <si>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</si>
  <si>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</si>
  <si>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</si>
  <si>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</si>
  <si>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</si>
  <si>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</si>
  <si>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</si>
  <si>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</si>
  <si>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</si>
  <si>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</si>
  <si>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</si>
  <si>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</si>
  <si>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</si>
  <si>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</si>
  <si>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</si>
  <si>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</si>
  <si>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</si>
  <si>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</si>
  <si>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</si>
  <si>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</si>
  <si>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</si>
  <si>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</si>
  <si>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</si>
  <si>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</si>
  <si>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</si>
  <si>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</si>
  <si>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</si>
  <si>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</si>
  <si>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</si>
  <si>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</si>
  <si>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</si>
  <si>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</si>
  <si>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</si>
  <si>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</si>
  <si>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</si>
  <si>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</si>
  <si>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</si>
  <si>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</si>
  <si>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</si>
  <si>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</si>
  <si>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</si>
  <si>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</si>
  <si>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</si>
  <si>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</si>
  <si>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</si>
  <si>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</si>
  <si>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</si>
  <si>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</si>
  <si>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</si>
  <si>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</si>
  <si>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</si>
  <si>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</si>
  <si>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</si>
  <si>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</si>
  <si>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</si>
  <si>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</si>
  <si>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</si>
  <si>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</si>
  <si>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</si>
  <si>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</si>
  <si>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</si>
  <si>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</si>
  <si>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</si>
  <si>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</si>
  <si>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</si>
  <si>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</si>
  <si>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</si>
  <si>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</si>
  <si>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</si>
  <si>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</si>
  <si>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</si>
  <si>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</si>
  <si>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</si>
  <si>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</si>
  <si>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</si>
  <si>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</si>
  <si>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</si>
  <si>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</si>
  <si>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</si>
  <si>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</si>
  <si>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</si>
  <si>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</si>
  <si>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</si>
  <si>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</si>
  <si>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</si>
  <si>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</si>
  <si>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</si>
  <si>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</si>
  <si>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</si>
  <si>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</si>
  <si>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</si>
  <si>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</si>
  <si>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</si>
  <si>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</si>
  <si>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</si>
  <si>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</si>
  <si>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</si>
  <si>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</si>
  <si>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</si>
  <si>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</si>
  <si>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</si>
  <si>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</si>
  <si>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</si>
  <si>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</si>
  <si>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</si>
  <si>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</si>
  <si>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</si>
  <si>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</si>
  <si>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</si>
  <si>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</si>
  <si>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</si>
  <si>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</si>
  <si>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</si>
  <si>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</si>
  <si>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</si>
  <si>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</si>
  <si>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</si>
  <si>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</si>
  <si>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</si>
  <si>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</si>
  <si>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</si>
  <si>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</si>
  <si>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</si>
  <si>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</si>
  <si>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</si>
  <si>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</si>
  <si>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</si>
  <si>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</si>
  <si>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</si>
  <si>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</si>
  <si>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</si>
  <si>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</si>
  <si>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</si>
  <si>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</si>
  <si>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</si>
  <si>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</si>
  <si>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</si>
  <si>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</si>
  <si>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</si>
  <si>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</si>
  <si>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</si>
  <si>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</si>
  <si>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</si>
  <si>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</si>
  <si>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</si>
  <si>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</si>
  <si>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</si>
  <si>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</si>
  <si>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</si>
  <si>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</si>
  <si>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</si>
  <si>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</si>
  <si>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</si>
  <si>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</si>
  <si>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</si>
  <si>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</si>
  <si>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</si>
  <si>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</si>
  <si>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</si>
  <si>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</si>
  <si>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</si>
  <si>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</si>
  <si>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</si>
  <si>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</si>
  <si>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</si>
  <si>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</si>
  <si>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</si>
  <si>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</si>
  <si>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</si>
  <si>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</si>
  <si>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</si>
  <si>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</si>
  <si>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</si>
  <si>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</si>
  <si>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</si>
  <si>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</si>
  <si>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</si>
  <si>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</si>
  <si>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</si>
  <si>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</si>
  <si>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</si>
  <si>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</si>
  <si>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</si>
  <si>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</si>
  <si>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</si>
  <si>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</si>
  <si>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</si>
  <si>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</si>
  <si>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</si>
  <si>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</si>
  <si>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</si>
  <si>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</si>
  <si>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</si>
  <si>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</si>
  <si>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</si>
  <si>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</si>
  <si>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</si>
  <si>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</si>
  <si>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</si>
  <si>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</si>
  <si>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</si>
  <si>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</si>
  <si>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</si>
  <si>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</si>
  <si>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</si>
  <si>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</si>
  <si>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</si>
  <si>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</si>
  <si>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</si>
  <si>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</si>
  <si>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</si>
  <si>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</si>
  <si>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</si>
  <si>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</si>
  <si>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</si>
  <si>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</si>
  <si>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</si>
  <si>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</si>
  <si>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</si>
  <si>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</si>
  <si>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</si>
  <si>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</si>
  <si>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</si>
  <si>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</si>
  <si>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</si>
  <si>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</si>
  <si>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</si>
  <si>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</si>
  <si>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</si>
  <si>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</si>
  <si>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</si>
  <si>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</si>
  <si>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</si>
  <si>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</si>
  <si>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</si>
  <si>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</si>
  <si>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</si>
  <si>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</si>
  <si>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</si>
  <si>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</si>
  <si>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</si>
  <si>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</si>
  <si>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</si>
  <si>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</si>
  <si>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</si>
  <si>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</si>
  <si>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</si>
  <si>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</si>
  <si>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</si>
  <si>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</si>
  <si>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</si>
  <si>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</si>
  <si>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</si>
  <si>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</si>
  <si>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</si>
  <si>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</si>
  <si>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</si>
  <si>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</si>
  <si>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</si>
  <si>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</si>
  <si>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</si>
  <si>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</si>
  <si>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</si>
  <si>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</si>
  <si>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</si>
  <si>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</si>
  <si>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</si>
  <si>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</si>
  <si>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</si>
  <si>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</si>
  <si>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</si>
  <si>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</si>
  <si>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</si>
  <si>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</si>
  <si>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</si>
  <si>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</si>
  <si>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</si>
  <si>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</si>
  <si>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</si>
  <si>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</si>
  <si>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</si>
  <si>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</si>
  <si>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</si>
  <si>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</si>
  <si>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</si>
  <si>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</si>
  <si>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</si>
  <si>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</si>
  <si>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</si>
  <si>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</si>
  <si>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</si>
  <si>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</si>
  <si>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</si>
  <si>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</si>
  <si>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</si>
  <si>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</si>
  <si>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</si>
  <si>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</si>
  <si>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</si>
  <si>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</si>
  <si>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</si>
  <si>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</si>
  <si>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</si>
  <si>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</si>
  <si>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</si>
  <si>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</si>
  <si>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</si>
  <si>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</si>
  <si>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</si>
  <si>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</si>
  <si>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</si>
  <si>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</si>
  <si>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</si>
  <si>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</si>
  <si>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</si>
  <si>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</si>
  <si>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</si>
  <si>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</si>
  <si>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</si>
  <si>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</si>
  <si>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</si>
  <si>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</si>
  <si>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</si>
  <si>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</si>
  <si>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</si>
  <si>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</si>
  <si>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</si>
  <si>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</si>
  <si>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</si>
  <si>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</si>
  <si>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</si>
  <si>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</si>
  <si>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</si>
  <si>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</si>
  <si>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</si>
  <si>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</si>
  <si>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</si>
  <si>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</si>
  <si>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</si>
  <si>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</si>
  <si>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</si>
  <si>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</si>
  <si>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</si>
  <si>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</si>
  <si>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</si>
  <si>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</si>
  <si>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</si>
  <si>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</si>
  <si>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</si>
  <si>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</si>
  <si>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</si>
  <si>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</si>
  <si>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</si>
  <si>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</si>
  <si>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</si>
  <si>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</si>
  <si>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</si>
  <si>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</si>
  <si>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</si>
  <si>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</si>
  <si>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</si>
  <si>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</si>
  <si>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</si>
  <si>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</si>
  <si>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</si>
  <si>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</si>
  <si>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</si>
  <si>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</si>
  <si>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</si>
  <si>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</si>
  <si>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</si>
  <si>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</si>
  <si>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</si>
  <si>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</si>
  <si>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</si>
  <si>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</si>
  <si>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</si>
  <si>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</si>
  <si>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</si>
  <si>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</si>
  <si>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</si>
  <si>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</si>
  <si>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</si>
  <si>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</si>
  <si>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</si>
  <si>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</si>
  <si>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</si>
  <si>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</si>
  <si>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</si>
  <si>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</si>
  <si>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</si>
  <si>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</si>
  <si>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</si>
  <si>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</si>
  <si>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</si>
  <si>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</si>
  <si>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</si>
  <si>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</si>
  <si>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</si>
  <si>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</si>
  <si>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</si>
  <si>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</si>
  <si>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</si>
  <si>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</si>
  <si>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</si>
  <si>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</si>
  <si>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</si>
  <si>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</si>
  <si>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</si>
  <si>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</si>
  <si>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</si>
  <si>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</si>
  <si>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</si>
  <si>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</si>
  <si>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</si>
  <si>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</si>
  <si>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</si>
  <si>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</si>
  <si>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</si>
  <si>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</si>
  <si>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</si>
  <si>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</si>
  <si>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</si>
  <si>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</si>
  <si>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</si>
  <si>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</si>
  <si>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</si>
  <si>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</si>
  <si>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</si>
  <si>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</si>
  <si>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</si>
  <si>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</si>
  <si>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</si>
  <si>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</si>
  <si>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</si>
  <si>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</si>
  <si>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</si>
  <si>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</si>
  <si>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</si>
  <si>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</si>
  <si>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</si>
  <si>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</si>
  <si>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</si>
  <si>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</si>
  <si>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</si>
  <si>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</si>
  <si>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</si>
  <si>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</si>
  <si>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</si>
  <si>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</si>
  <si>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</si>
  <si>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</si>
  <si>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</si>
  <si>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</si>
  <si>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</si>
  <si>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</si>
  <si>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</si>
  <si>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</si>
  <si>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</si>
  <si>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</si>
  <si>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</si>
  <si>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</si>
  <si>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</si>
  <si>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</si>
  <si>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</si>
  <si>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</si>
  <si>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</si>
  <si>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</si>
  <si>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</si>
  <si>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</si>
  <si>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</si>
  <si>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</si>
  <si>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</si>
  <si>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</si>
  <si>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</si>
  <si>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</si>
  <si>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</si>
  <si>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</si>
  <si>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</si>
  <si>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</si>
  <si>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</si>
  <si>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</si>
  <si>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</si>
  <si>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</si>
  <si>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</si>
  <si>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</si>
  <si>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</si>
  <si>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</si>
  <si>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</si>
  <si>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</si>
  <si>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</si>
  <si>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</si>
  <si>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</si>
  <si>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</si>
  <si>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</si>
  <si>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</si>
  <si>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</si>
  <si>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</si>
  <si>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</si>
  <si>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</si>
  <si>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</si>
  <si>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</si>
  <si>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</si>
  <si>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</si>
  <si>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</si>
  <si>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</si>
  <si>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</si>
  <si>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</si>
  <si>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</si>
  <si>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</si>
  <si>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</si>
  <si>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</si>
  <si>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</si>
  <si>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</si>
  <si>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</si>
  <si>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</si>
  <si>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</si>
  <si>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</si>
  <si>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</si>
  <si>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</si>
  <si>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</si>
  <si>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</si>
  <si>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</si>
  <si>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</si>
  <si>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</si>
  <si>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</si>
  <si>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</si>
  <si>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</si>
  <si>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</si>
  <si>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</si>
  <si>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</si>
  <si>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</si>
  <si>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</si>
  <si>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</si>
  <si>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</si>
  <si>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</si>
  <si>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</si>
  <si>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</si>
  <si>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</si>
  <si>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</si>
  <si>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</si>
  <si>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</si>
  <si>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</si>
  <si>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</si>
  <si>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</si>
  <si>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</si>
  <si>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</si>
  <si>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</si>
  <si>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</si>
  <si>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</si>
  <si>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</si>
  <si>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</si>
  <si>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</si>
  <si>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</si>
  <si>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</si>
  <si>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</si>
  <si>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</si>
  <si>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</si>
  <si>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</si>
  <si>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</si>
  <si>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</si>
  <si>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</si>
  <si>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</si>
  <si>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</si>
  <si>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</si>
  <si>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</si>
  <si>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</si>
  <si>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</si>
  <si>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</si>
  <si>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</si>
  <si>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</si>
  <si>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</si>
  <si>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</si>
  <si>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</si>
  <si>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</si>
  <si>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</si>
  <si>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</si>
  <si>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</si>
  <si>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</si>
  <si>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</si>
  <si>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</si>
  <si>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</si>
  <si>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</si>
  <si>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</si>
  <si>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</si>
  <si>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</si>
  <si>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</si>
  <si>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</si>
  <si>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</si>
  <si>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</si>
  <si>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</si>
  <si>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</si>
  <si>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</si>
  <si>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</si>
  <si>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</si>
  <si>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</si>
  <si>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</si>
  <si>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</si>
  <si>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</si>
  <si>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</si>
  <si>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</si>
  <si>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</si>
  <si>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</si>
  <si>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</si>
  <si>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</si>
  <si>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</si>
  <si>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</si>
  <si>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</si>
  <si>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</si>
  <si>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</si>
  <si>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</si>
  <si>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</si>
  <si>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</si>
  <si>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</si>
  <si>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</si>
  <si>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</si>
  <si>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</si>
  <si>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</si>
  <si>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</si>
  <si>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</si>
  <si>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</si>
  <si>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</si>
  <si>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</si>
  <si>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</si>
  <si>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</si>
  <si>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</si>
  <si>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</si>
  <si>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</si>
  <si>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</si>
  <si>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</si>
  <si>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</si>
  <si>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</si>
  <si>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</si>
  <si>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</si>
  <si>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</si>
  <si>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</si>
  <si>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</si>
  <si>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</si>
  <si>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</si>
  <si>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</si>
  <si>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</si>
  <si>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</si>
  <si>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</si>
  <si>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</si>
  <si>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</si>
  <si>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</si>
  <si>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</si>
  <si>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</si>
  <si>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</si>
  <si>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</si>
  <si>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</si>
  <si>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</si>
  <si>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</si>
  <si>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</si>
  <si>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</si>
  <si>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</si>
  <si>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</si>
  <si>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</si>
  <si>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</si>
  <si>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</si>
  <si>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</si>
  <si>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</si>
  <si>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</si>
  <si>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</si>
  <si>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</si>
  <si>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</si>
  <si>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</si>
  <si>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</si>
  <si>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</si>
  <si>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</si>
  <si>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</si>
  <si>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</si>
  <si>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</si>
  <si>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</si>
  <si>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</si>
  <si>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</si>
  <si>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</si>
  <si>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</si>
  <si>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</si>
  <si>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</si>
  <si>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</si>
  <si>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</si>
  <si>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</si>
  <si>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</si>
  <si>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</si>
  <si>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</si>
  <si>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</si>
  <si>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</si>
  <si>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</si>
  <si>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</si>
  <si>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</si>
  <si>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</si>
  <si>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</si>
  <si>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</si>
  <si>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</si>
  <si>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</si>
  <si>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</si>
  <si>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</si>
  <si>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</si>
  <si>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</si>
  <si>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</si>
  <si>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</si>
  <si>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</si>
  <si>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</si>
  <si>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</si>
  <si>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</si>
  <si>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</si>
  <si>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</si>
  <si>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</si>
  <si>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</si>
  <si>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</si>
  <si>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</si>
  <si>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</si>
  <si>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</si>
  <si>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</si>
  <si>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</si>
  <si>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</si>
  <si>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</si>
  <si>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</si>
  <si>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</si>
  <si>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</si>
  <si>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</si>
  <si>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</si>
  <si>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</si>
  <si>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</si>
  <si>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</si>
  <si>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</si>
  <si>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</si>
  <si>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</si>
  <si>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</si>
  <si>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</si>
  <si>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</si>
  <si>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</si>
  <si>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</si>
  <si>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</si>
  <si>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</si>
  <si>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</si>
  <si>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</si>
  <si>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</si>
  <si>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</si>
  <si>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</si>
  <si>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</si>
  <si>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</si>
  <si>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</si>
  <si>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</si>
  <si>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</si>
  <si>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</si>
  <si>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</si>
  <si>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</si>
  <si>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</si>
  <si>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</si>
  <si>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</si>
  <si>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</si>
  <si>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</si>
  <si>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</si>
  <si>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</si>
  <si>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</si>
  <si>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</si>
  <si>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</si>
  <si>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</si>
  <si>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</si>
  <si>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</si>
  <si>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</si>
  <si>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</si>
  <si>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</si>
  <si>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</si>
  <si>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</si>
  <si>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</si>
  <si>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</si>
  <si>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</si>
  <si>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</si>
  <si>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</si>
  <si>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</si>
  <si>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</si>
  <si>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</si>
  <si>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</si>
  <si>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</si>
  <si>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</si>
  <si>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</si>
  <si>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</si>
  <si>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</si>
  <si>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</si>
  <si>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</si>
  <si>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</si>
  <si>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</si>
  <si>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</si>
  <si>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</si>
  <si>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</si>
  <si>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</si>
  <si>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</si>
  <si>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</si>
  <si>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</si>
  <si>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</si>
  <si>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</si>
  <si>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</si>
  <si>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</si>
  <si>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</si>
  <si>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</si>
  <si>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</si>
  <si>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</si>
  <si>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</si>
  <si>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</si>
  <si>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</si>
  <si>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</si>
  <si>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</si>
  <si>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</si>
  <si>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</si>
  <si>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</si>
  <si>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</si>
  <si>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</si>
  <si>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</si>
  <si>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</si>
  <si>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</si>
  <si>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</si>
  <si>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</si>
  <si>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</si>
  <si>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</si>
  <si>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</si>
  <si>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</si>
  <si>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</si>
  <si>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</si>
  <si>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</si>
  <si>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</si>
  <si>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</si>
  <si>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</si>
  <si>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</si>
  <si>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</si>
  <si>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</si>
  <si>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</si>
  <si>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</si>
  <si>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</si>
  <si>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</si>
  <si>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</si>
  <si>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</si>
  <si>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</si>
  <si>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</si>
  <si>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</si>
  <si>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</si>
  <si>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</si>
  <si>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</si>
  <si>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</si>
  <si>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</si>
  <si>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</si>
  <si>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</si>
  <si>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</si>
  <si>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</si>
  <si>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</si>
  <si>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</si>
  <si>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</si>
  <si>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</si>
  <si>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</si>
  <si>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</si>
  <si>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</si>
  <si>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</si>
  <si>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</si>
  <si>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</si>
  <si>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</si>
  <si>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</si>
  <si>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</si>
  <si>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</si>
  <si>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</si>
  <si>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</si>
  <si>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</si>
  <si>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</si>
  <si>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</si>
  <si>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</si>
  <si>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</si>
  <si>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</si>
  <si>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</si>
  <si>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</si>
  <si>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</si>
  <si>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</si>
  <si>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</si>
  <si>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</si>
  <si>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</si>
  <si>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</si>
  <si>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</si>
  <si>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</si>
  <si>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</si>
  <si>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</si>
  <si>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</si>
  <si>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</si>
  <si>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</si>
  <si>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</si>
  <si>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</si>
  <si>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</si>
  <si>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</si>
  <si>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</si>
  <si>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</si>
  <si>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</si>
  <si>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</si>
  <si>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</si>
  <si>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</si>
  <si>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</si>
  <si>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</si>
  <si>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</si>
  <si>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</si>
  <si>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</si>
  <si>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</si>
  <si>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</si>
  <si>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</si>
  <si>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</si>
  <si>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</si>
  <si>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</si>
  <si>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</si>
  <si>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</si>
  <si>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</si>
  <si>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</si>
  <si>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</si>
  <si>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</si>
  <si>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</si>
  <si>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</si>
  <si>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</si>
  <si>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</si>
  <si>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</si>
  <si>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</si>
  <si>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</si>
  <si>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</si>
  <si>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</si>
  <si>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</si>
  <si>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</si>
  <si>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</si>
  <si>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</si>
  <si>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</si>
  <si>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</si>
  <si>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</si>
  <si>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</si>
  <si>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</si>
  <si>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</si>
  <si>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</si>
  <si>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</si>
  <si>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</si>
  <si>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</si>
  <si>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</si>
  <si>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</si>
  <si>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</si>
  <si>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</si>
  <si>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</si>
  <si>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</si>
  <si>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</si>
  <si>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</si>
  <si>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</si>
  <si>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</si>
  <si>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</si>
  <si>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</si>
  <si>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</si>
  <si>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</si>
  <si>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</si>
  <si>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</si>
  <si>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</si>
  <si>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</si>
  <si>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</si>
  <si>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</si>
  <si>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</si>
  <si>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</si>
  <si>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</si>
  <si>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</si>
  <si>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</si>
  <si>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</si>
  <si>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</si>
  <si>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</si>
  <si>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</si>
  <si>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</si>
  <si>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</si>
  <si>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</si>
  <si>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</si>
  <si>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</si>
  <si>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</si>
  <si>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</si>
  <si>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</si>
  <si>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</si>
  <si>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</si>
  <si>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</si>
  <si>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</si>
  <si>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</si>
  <si>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</si>
  <si>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</si>
  <si>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</si>
  <si>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</si>
  <si>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</si>
  <si>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</si>
  <si>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</si>
  <si>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</si>
  <si>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</si>
  <si>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</si>
  <si>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</si>
  <si>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</si>
  <si>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</si>
  <si>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</si>
  <si>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</si>
  <si>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</si>
  <si>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</si>
  <si>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</si>
  <si>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</si>
  <si>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</si>
  <si>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</si>
  <si>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</si>
  <si>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</si>
  <si>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</si>
  <si>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</si>
  <si>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</si>
  <si>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</si>
  <si>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</si>
  <si>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</si>
  <si>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</si>
  <si>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</si>
  <si>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</si>
  <si>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</si>
  <si>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</si>
  <si>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</si>
  <si>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</si>
  <si>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</si>
  <si>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</si>
  <si>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</si>
  <si>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</si>
  <si>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</si>
  <si>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</si>
  <si>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</si>
  <si>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</si>
  <si>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</si>
  <si>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</si>
  <si>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</si>
  <si>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</si>
  <si>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</si>
  <si>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</si>
  <si>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</si>
  <si>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</si>
  <si>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</si>
  <si>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</si>
  <si>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</si>
  <si>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</si>
  <si>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</si>
  <si>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</si>
  <si>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</si>
  <si>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</si>
  <si>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</si>
  <si>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</si>
  <si>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</si>
  <si>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</si>
  <si>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</si>
  <si>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</si>
  <si>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</si>
  <si>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</si>
  <si>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</si>
  <si>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</si>
  <si>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</si>
  <si>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</si>
  <si>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</si>
  <si>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</si>
  <si>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</si>
  <si>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</si>
  <si>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</si>
  <si>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</si>
  <si>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</si>
  <si>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</si>
  <si>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</si>
  <si>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</si>
  <si>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</si>
  <si>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</si>
  <si>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</si>
  <si>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</si>
  <si>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</si>
  <si>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</si>
  <si>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</si>
  <si>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</si>
  <si>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</si>
  <si>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</si>
  <si>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</si>
  <si>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</si>
  <si>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</si>
  <si>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</si>
  <si>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</si>
  <si>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</si>
  <si>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</si>
  <si>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</si>
  <si>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</si>
  <si>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</si>
  <si>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</si>
  <si>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</si>
  <si>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</si>
  <si>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</si>
  <si>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</si>
  <si>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</si>
  <si>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</si>
  <si>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</si>
  <si>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</si>
  <si>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</si>
  <si>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</si>
  <si>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</si>
  <si>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</si>
  <si>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</si>
  <si>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</si>
  <si>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</si>
  <si>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</si>
  <si>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</si>
  <si>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</si>
  <si>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</si>
  <si>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</si>
  <si>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</si>
  <si>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</si>
  <si>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</si>
  <si>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</si>
  <si>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</si>
  <si>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</si>
  <si>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</si>
  <si>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</si>
  <si>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</si>
  <si>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</si>
  <si>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</si>
  <si>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</si>
  <si>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</si>
  <si>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</si>
  <si>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</si>
  <si>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</si>
  <si>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</si>
  <si>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</si>
  <si>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</si>
  <si>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</si>
  <si>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</si>
  <si>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</si>
  <si>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</si>
  <si>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</si>
  <si>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</si>
  <si>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</si>
  <si>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</si>
  <si>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</si>
  <si>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</si>
  <si>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</si>
  <si>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</si>
  <si>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</si>
  <si>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</si>
  <si>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</si>
  <si>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</si>
  <si>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</si>
  <si>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</si>
  <si>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</si>
  <si>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</si>
  <si>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</si>
  <si>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</si>
  <si>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</si>
  <si>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</si>
  <si>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</si>
  <si>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</si>
  <si>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</si>
  <si>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</si>
  <si>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</si>
  <si>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</si>
  <si>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</si>
  <si>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</si>
  <si>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</si>
  <si>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</si>
  <si>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</si>
  <si>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</si>
  <si>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</si>
  <si>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</si>
  <si>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</si>
  <si>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</si>
  <si>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</si>
  <si>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</si>
  <si>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</si>
  <si>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</si>
  <si>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</si>
  <si>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</si>
  <si>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</si>
  <si>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</si>
  <si>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</si>
  <si>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</si>
  <si>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</si>
  <si>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</si>
  <si>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</si>
  <si>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</si>
  <si>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</si>
  <si>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</si>
  <si>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</si>
  <si>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</si>
  <si>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</si>
  <si>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</si>
  <si>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</si>
  <si>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</si>
  <si>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</si>
  <si>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</si>
  <si>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</si>
  <si>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</si>
  <si>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</si>
  <si>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</si>
  <si>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</si>
  <si>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</si>
  <si>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</si>
  <si>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</si>
  <si>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</si>
  <si>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</si>
  <si>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</si>
  <si>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</si>
  <si>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</si>
  <si>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</si>
  <si>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</si>
  <si>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</si>
  <si>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</si>
  <si>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</si>
  <si>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</si>
  <si>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</si>
  <si>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</si>
  <si>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</si>
  <si>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</si>
  <si>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</si>
  <si>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</si>
  <si>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</si>
  <si>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</si>
  <si>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</si>
  <si>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</si>
  <si>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</si>
  <si>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</si>
  <si>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</si>
  <si>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</si>
  <si>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</si>
  <si>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</si>
  <si>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</si>
  <si>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</si>
  <si>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</si>
  <si>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</si>
  <si>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</si>
  <si>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</si>
  <si>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</si>
  <si>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</si>
  <si>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</si>
  <si>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</si>
  <si>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</si>
  <si>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</si>
  <si>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</si>
  <si>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</si>
  <si>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</si>
  <si>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</si>
  <si>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</si>
  <si>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</si>
  <si>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</si>
  <si>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</si>
  <si>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</si>
  <si>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</si>
  <si>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</si>
  <si>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</si>
  <si>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</si>
  <si>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</si>
  <si>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</si>
  <si>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</si>
  <si>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</si>
  <si>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</si>
  <si>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</si>
  <si>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</si>
  <si>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</si>
  <si>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</si>
  <si>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</si>
  <si>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</si>
  <si>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</si>
  <si>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</si>
  <si>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</si>
  <si>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</si>
  <si>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</si>
  <si>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</si>
  <si>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</si>
  <si>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</si>
  <si>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</si>
  <si>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</si>
  <si>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</si>
  <si>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</si>
  <si>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</si>
  <si>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</si>
  <si>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</si>
  <si>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</si>
  <si>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</si>
  <si>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</si>
  <si>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</si>
  <si>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</si>
  <si>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</si>
  <si>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</si>
  <si>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</si>
  <si>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</si>
  <si>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</si>
  <si>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</si>
  <si>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</si>
  <si>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</si>
  <si>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</si>
  <si>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</si>
  <si>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</si>
  <si>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</si>
  <si>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</si>
  <si>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</si>
  <si>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</si>
  <si>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</si>
  <si>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</si>
  <si>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</si>
  <si>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</si>
  <si>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</si>
  <si>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</si>
  <si>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</si>
  <si>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</si>
  <si>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</si>
  <si>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</si>
  <si>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</si>
  <si>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</si>
  <si>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</si>
  <si>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</si>
  <si>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</si>
  <si>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</si>
  <si>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</si>
  <si>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</si>
  <si>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</si>
  <si>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</si>
  <si>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</si>
  <si>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</si>
  <si>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</si>
  <si>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</si>
  <si>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</si>
  <si>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</si>
  <si>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</si>
  <si>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</si>
  <si>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</si>
  <si>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</si>
  <si>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</si>
  <si>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</si>
  <si>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</si>
  <si>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</si>
  <si>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</si>
  <si>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</si>
  <si>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</si>
  <si>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</si>
  <si>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</si>
  <si>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</si>
  <si>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</si>
  <si>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</si>
  <si>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</si>
  <si>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</si>
  <si>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</si>
  <si>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</si>
  <si>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</si>
  <si>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</si>
  <si>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</si>
  <si>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</si>
  <si>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</si>
  <si>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</si>
  <si>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</si>
  <si>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</si>
  <si>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</si>
  <si>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</si>
  <si>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</si>
  <si>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</si>
  <si>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</si>
  <si>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</si>
  <si>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</si>
  <si>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</si>
  <si>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</si>
  <si>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</si>
  <si>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</si>
  <si>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</si>
  <si>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</si>
  <si>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</si>
  <si>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</si>
  <si>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</si>
  <si>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</si>
  <si>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</si>
  <si>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</si>
  <si>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</si>
  <si>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</si>
  <si>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</si>
  <si>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</si>
  <si>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</si>
  <si>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</si>
  <si>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</si>
  <si>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</si>
  <si>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</si>
  <si>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</si>
  <si>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</si>
  <si>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</si>
  <si>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</si>
  <si>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</si>
  <si>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</si>
  <si>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</si>
  <si>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</si>
  <si>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</si>
  <si>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</si>
  <si>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</si>
  <si>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</si>
  <si>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</si>
  <si>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</si>
  <si>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</si>
  <si>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</si>
  <si>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</si>
  <si>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</si>
  <si>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</si>
  <si>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</si>
  <si>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</si>
  <si>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</si>
  <si>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</si>
  <si>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</si>
  <si>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</si>
  <si>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</si>
  <si>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</si>
  <si>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</si>
  <si>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</si>
  <si>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</si>
  <si>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</si>
  <si>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</si>
  <si>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</si>
  <si>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</si>
  <si>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</si>
  <si>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</si>
  <si>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</si>
  <si>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</si>
  <si>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</si>
  <si>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</si>
  <si>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</si>
  <si>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</si>
  <si>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</si>
  <si>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</si>
  <si>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</si>
  <si>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</si>
  <si>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</si>
  <si>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</si>
  <si>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</si>
  <si>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</si>
  <si>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</si>
  <si>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</si>
  <si>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</si>
  <si>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</si>
  <si>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</si>
  <si>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</si>
  <si>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</si>
  <si>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</si>
  <si>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</si>
  <si>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</si>
  <si>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</si>
  <si>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</si>
  <si>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</si>
  <si>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</si>
  <si>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</si>
  <si>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</si>
  <si>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</si>
  <si>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</si>
  <si>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</si>
  <si>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</si>
  <si>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</si>
  <si>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</si>
  <si>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</si>
  <si>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</si>
  <si>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</si>
  <si>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</si>
  <si>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</si>
  <si>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</si>
  <si>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</si>
  <si>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</si>
  <si>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</si>
  <si>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</si>
  <si>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</si>
  <si>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</si>
  <si>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</si>
  <si>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</si>
  <si>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</si>
  <si>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</si>
  <si>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</si>
  <si>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</si>
  <si>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</si>
  <si>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</si>
  <si>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</si>
  <si>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</si>
  <si>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</si>
  <si>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</si>
  <si>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</si>
  <si>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</si>
  <si>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</si>
  <si>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</si>
  <si>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</si>
  <si>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</si>
  <si>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</si>
  <si>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</si>
  <si>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</si>
  <si>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</si>
  <si>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</si>
  <si>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</si>
  <si>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</si>
  <si>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</si>
  <si>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</si>
  <si>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</si>
  <si>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</si>
  <si>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</si>
  <si>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</si>
  <si>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</si>
  <si>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</si>
  <si>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</si>
  <si>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</si>
  <si>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</si>
  <si>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</si>
  <si>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</si>
  <si>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</si>
  <si>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</si>
  <si>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</si>
  <si>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</si>
  <si>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</si>
  <si>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</si>
  <si>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</si>
  <si>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</si>
  <si>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</si>
  <si>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</si>
  <si>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</si>
  <si>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</si>
  <si>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</si>
  <si>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</si>
  <si>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</si>
  <si>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</si>
  <si>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</si>
  <si>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</si>
  <si>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</si>
  <si>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</si>
  <si>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</si>
  <si>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</si>
  <si>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</si>
  <si>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</si>
  <si>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</si>
  <si>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</si>
  <si>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</si>
  <si>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</si>
  <si>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</si>
  <si>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</si>
  <si>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</si>
  <si>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</si>
  <si>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</si>
  <si>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</si>
  <si>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</si>
  <si>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</si>
  <si>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</si>
  <si>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</si>
  <si>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</si>
  <si>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</si>
  <si>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</si>
  <si>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</si>
  <si>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</si>
  <si>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</si>
  <si>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</si>
  <si>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</si>
  <si>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</si>
  <si>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</si>
  <si>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</si>
  <si>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</si>
  <si>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</si>
  <si>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</si>
  <si>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</si>
  <si>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</si>
  <si>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</si>
  <si>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</si>
  <si>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</si>
  <si>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</si>
  <si>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</si>
  <si>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</si>
  <si>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</si>
  <si>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</si>
  <si>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</si>
  <si>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</si>
  <si>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</si>
  <si>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</si>
  <si>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</si>
  <si>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</si>
  <si>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</si>
  <si>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</si>
  <si>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</si>
  <si>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</si>
  <si>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</si>
  <si>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</si>
  <si>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</si>
  <si>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</si>
  <si>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</si>
  <si>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</si>
  <si>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</si>
  <si>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</si>
  <si>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</si>
  <si>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</si>
  <si>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</si>
  <si>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</si>
  <si>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</si>
  <si>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</si>
  <si>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</si>
  <si>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</si>
  <si>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</si>
  <si>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</si>
  <si>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</si>
  <si>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</si>
  <si>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</si>
  <si>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</si>
  <si>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</si>
  <si>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</si>
  <si>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</si>
  <si>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</si>
  <si>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</si>
  <si>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</si>
  <si>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</si>
  <si>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</si>
  <si>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</si>
  <si>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</si>
  <si>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</si>
  <si>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</si>
  <si>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</si>
  <si>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</si>
  <si>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</si>
  <si>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</si>
  <si>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</si>
  <si>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</si>
  <si>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</si>
  <si>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</si>
  <si>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</si>
  <si>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</si>
  <si>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</si>
  <si>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</si>
  <si>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</si>
  <si>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</si>
  <si>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</si>
  <si>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</si>
  <si>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</si>
  <si>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</si>
  <si>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</si>
  <si>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</si>
  <si>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</si>
  <si>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</si>
  <si>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</si>
  <si>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</si>
  <si>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</si>
  <si>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</si>
  <si>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</si>
  <si>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</si>
  <si>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</si>
  <si>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</si>
  <si>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</si>
  <si>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</si>
  <si>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</si>
  <si>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</si>
  <si>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</si>
  <si>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</si>
  <si>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</si>
  <si>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</si>
  <si>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</si>
  <si>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</si>
  <si>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</si>
  <si>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</si>
  <si>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</si>
  <si>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</si>
  <si>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</si>
  <si>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</si>
  <si>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</si>
  <si>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</si>
  <si>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</si>
  <si>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</si>
  <si>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</si>
  <si>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</si>
  <si>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</si>
  <si>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</si>
  <si>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</si>
  <si>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</si>
  <si>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</si>
  <si>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</si>
  <si>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</si>
  <si>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</si>
  <si>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</si>
  <si>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</si>
  <si>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</si>
  <si>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</si>
  <si>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</si>
  <si>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</si>
  <si>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</si>
  <si>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</si>
  <si>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</si>
  <si>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</si>
  <si>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</si>
  <si>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</si>
  <si>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</si>
  <si>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</si>
  <si>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</si>
  <si>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</si>
  <si>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</si>
  <si>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</si>
  <si>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</si>
  <si>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</si>
  <si>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</si>
  <si>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</si>
  <si>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</si>
  <si>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</si>
  <si>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</si>
  <si>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</si>
  <si>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</si>
  <si>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</si>
  <si>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</si>
  <si>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</si>
  <si>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</si>
  <si>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</si>
  <si>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</si>
  <si>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</si>
  <si>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</si>
  <si>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</si>
  <si>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</si>
  <si>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</si>
  <si>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</si>
  <si>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</si>
  <si>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</si>
  <si>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</si>
  <si>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</si>
  <si>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</si>
  <si>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</si>
  <si>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</si>
  <si>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</si>
  <si>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</si>
  <si>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</si>
  <si>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</si>
  <si>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</si>
  <si>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</si>
  <si>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</si>
  <si>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</si>
  <si>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</si>
  <si>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</si>
  <si>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</si>
  <si>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</si>
  <si>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</si>
  <si>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</si>
  <si>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</si>
  <si>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</si>
  <si>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</si>
  <si>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</si>
  <si>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</si>
  <si>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</si>
  <si>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</si>
  <si>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</si>
  <si>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</si>
  <si>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</si>
  <si>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</si>
  <si>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</si>
  <si>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</si>
  <si>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</si>
  <si>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</si>
  <si>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</si>
  <si>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</si>
  <si>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</si>
  <si>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</si>
  <si>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</si>
  <si>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</si>
  <si>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</si>
  <si>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</si>
  <si>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</si>
  <si>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</si>
  <si>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</si>
  <si>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</si>
  <si>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</si>
  <si>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</si>
  <si>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</si>
  <si>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</si>
  <si>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</si>
  <si>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</si>
  <si>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</si>
  <si>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</si>
  <si>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</si>
  <si>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</si>
  <si>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</si>
  <si>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</si>
  <si>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</si>
  <si>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</si>
  <si>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</si>
  <si>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</si>
  <si>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</si>
  <si>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</si>
  <si>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</si>
  <si>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</si>
  <si>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</si>
  <si>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</si>
  <si>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</si>
  <si>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</si>
  <si>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</si>
  <si>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</si>
  <si>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</si>
  <si>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</si>
  <si>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</si>
  <si>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</si>
  <si>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</si>
  <si>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</si>
  <si>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</si>
  <si>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</si>
  <si>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</si>
  <si>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</si>
  <si>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</si>
  <si>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</si>
  <si>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</si>
  <si>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</si>
  <si>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</si>
  <si>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</si>
  <si>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</si>
  <si>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</si>
  <si>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</si>
  <si>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</si>
  <si>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</si>
  <si>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</si>
  <si>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</si>
  <si>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</si>
  <si>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</si>
  <si>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</si>
  <si>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</si>
  <si>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</si>
  <si>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</si>
  <si>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</si>
  <si>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</si>
  <si>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</si>
  <si>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</si>
  <si>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</si>
  <si>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</si>
  <si>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</si>
  <si>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</si>
  <si>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</si>
  <si>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</si>
  <si>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</si>
  <si>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</si>
  <si>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</si>
  <si>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</si>
  <si>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</si>
  <si>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</si>
  <si>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</si>
  <si>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</si>
  <si>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</si>
  <si>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</si>
  <si>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</si>
  <si>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</si>
  <si>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</si>
  <si>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</si>
  <si>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</si>
  <si>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</si>
  <si>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</si>
  <si>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</si>
  <si>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</si>
  <si>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</si>
  <si>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</si>
  <si>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</si>
  <si>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</si>
  <si>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</si>
  <si>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</si>
  <si>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</si>
  <si>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</si>
  <si>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</si>
  <si>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</si>
  <si>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</si>
  <si>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</si>
  <si>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</si>
  <si>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</si>
  <si>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</si>
  <si>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</si>
  <si>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</si>
  <si>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</si>
  <si>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</si>
  <si>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</si>
  <si>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</si>
  <si>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</si>
  <si>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</si>
  <si>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</si>
  <si>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</si>
  <si>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</si>
  <si>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</si>
  <si>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</si>
  <si>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</si>
  <si>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</si>
  <si>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</si>
  <si>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</si>
  <si>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</si>
  <si>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</si>
  <si>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</si>
  <si>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</si>
  <si>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</si>
  <si>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</si>
  <si>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</si>
  <si>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</si>
  <si>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</si>
  <si>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</si>
  <si>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</si>
  <si>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</si>
  <si>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</si>
  <si>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</si>
  <si>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</si>
  <si>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</si>
  <si>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</si>
  <si>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</si>
  <si>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</si>
  <si>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</si>
  <si>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</si>
  <si>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</si>
  <si>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</si>
  <si>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</si>
  <si>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</si>
  <si>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</si>
  <si>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</si>
  <si>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</si>
  <si>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</si>
  <si>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</si>
  <si>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</si>
  <si>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</si>
  <si>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</si>
  <si>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</si>
  <si>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</si>
  <si>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</si>
  <si>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</si>
  <si>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</si>
  <si>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</si>
  <si>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</si>
  <si>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</si>
  <si>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</si>
  <si>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</si>
  <si>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</si>
  <si>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</si>
  <si>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</si>
  <si>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</si>
  <si>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</si>
  <si>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</si>
  <si>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</si>
  <si>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</si>
  <si>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</si>
  <si>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</si>
  <si>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</si>
  <si>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</si>
  <si>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</si>
  <si>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</si>
  <si>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</si>
  <si>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</si>
  <si>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</si>
  <si>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</si>
  <si>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</si>
  <si>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</si>
  <si>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</si>
  <si>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</si>
  <si>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</si>
  <si>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</si>
  <si>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</si>
  <si>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</si>
  <si>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</si>
  <si>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</si>
  <si>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</si>
  <si>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</si>
  <si>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</si>
  <si>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</si>
  <si>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</si>
  <si>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</si>
  <si>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</si>
  <si>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</si>
  <si>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</si>
  <si>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</si>
  <si>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</si>
  <si>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</si>
  <si>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</si>
  <si>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</si>
  <si>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</si>
  <si>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</si>
  <si>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</si>
  <si>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</si>
  <si>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</si>
  <si>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</si>
  <si>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</si>
  <si>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</si>
  <si>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</si>
  <si>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</si>
  <si>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</si>
  <si>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</si>
  <si>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</si>
  <si>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</si>
  <si>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</si>
  <si>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</si>
  <si>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</si>
  <si>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</si>
  <si>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</si>
  <si>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</si>
  <si>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</si>
  <si>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</si>
  <si>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</si>
  <si>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</si>
  <si>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</si>
  <si>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</si>
  <si>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</si>
  <si>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</si>
  <si>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</si>
  <si>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</si>
  <si>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</si>
  <si>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</si>
  <si>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</si>
  <si>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</si>
  <si>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</si>
  <si>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</si>
  <si>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</si>
  <si>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</si>
  <si>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</si>
  <si>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</si>
  <si>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</si>
  <si>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</si>
  <si>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</si>
  <si>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</si>
  <si>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</si>
  <si>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</si>
  <si>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</si>
  <si>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</si>
  <si>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</si>
  <si>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</si>
  <si>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</si>
  <si>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</si>
  <si>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</si>
  <si>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</si>
  <si>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</si>
  <si>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</si>
  <si>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</si>
  <si>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</si>
  <si>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</si>
  <si>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</si>
  <si>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</si>
  <si>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</si>
  <si>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</si>
  <si>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</si>
  <si>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</si>
  <si>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</si>
  <si>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</si>
  <si>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</si>
  <si>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</si>
  <si>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</si>
  <si>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</si>
  <si>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</si>
  <si>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</si>
  <si>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</si>
  <si>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</si>
  <si>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</si>
  <si>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</si>
  <si>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</si>
  <si>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</si>
  <si>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</si>
  <si>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</si>
  <si>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</si>
  <si>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</si>
  <si>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</si>
  <si>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</si>
  <si>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</si>
  <si>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</si>
  <si>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</si>
  <si>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</si>
  <si>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</si>
  <si>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</si>
  <si>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</si>
  <si>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</si>
  <si>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</si>
  <si>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</si>
  <si>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</si>
  <si>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</si>
  <si>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</si>
  <si>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</si>
  <si>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</si>
  <si>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</si>
  <si>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</si>
  <si>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</si>
  <si>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</si>
  <si>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</si>
  <si>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</si>
  <si>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</si>
  <si>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</si>
  <si>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</si>
  <si>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</si>
  <si>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</si>
  <si>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</si>
  <si>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</si>
  <si>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</si>
  <si>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</si>
  <si>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</si>
  <si>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</si>
  <si>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</si>
  <si>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</si>
  <si>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</si>
  <si>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</si>
  <si>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</si>
  <si>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</si>
  <si>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</si>
  <si>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</si>
  <si>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</si>
  <si>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</si>
  <si>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</si>
  <si>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</si>
  <si>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</si>
  <si>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</si>
  <si>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</si>
  <si>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</si>
  <si>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</si>
  <si>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</si>
  <si>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</si>
  <si>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</si>
  <si>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</si>
  <si>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</si>
  <si>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</si>
  <si>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</si>
  <si>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</si>
  <si>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</si>
  <si>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</si>
  <si>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</si>
  <si>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</si>
  <si>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</si>
  <si>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</si>
  <si>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</si>
  <si>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</si>
  <si>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</si>
  <si>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</si>
  <si>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</si>
  <si>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</si>
  <si>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</si>
  <si>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</si>
  <si>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</si>
  <si>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</si>
  <si>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</si>
  <si>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</si>
  <si>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</si>
  <si>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</si>
  <si>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</si>
  <si>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</si>
  <si>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</si>
  <si>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</si>
  <si>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</si>
  <si>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</si>
  <si>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</si>
  <si>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</si>
  <si>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</si>
  <si>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</si>
  <si>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</si>
  <si>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</si>
  <si>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</si>
  <si>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</si>
  <si>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</si>
  <si>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</si>
  <si>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</si>
  <si>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</si>
  <si>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</si>
  <si>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</si>
  <si>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</si>
  <si>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</si>
  <si>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</si>
  <si>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</si>
  <si>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</si>
  <si>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</si>
  <si>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</si>
  <si>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</si>
  <si>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</si>
  <si>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</si>
  <si>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</si>
  <si>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</si>
  <si>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</si>
  <si>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</si>
  <si>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</si>
  <si>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</si>
  <si>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</si>
  <si>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</si>
  <si>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</si>
  <si>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</si>
  <si>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</si>
  <si>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</si>
  <si>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</si>
  <si>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</si>
  <si>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</si>
  <si>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</si>
  <si>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</si>
  <si>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</si>
  <si>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</si>
  <si>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</si>
  <si>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</si>
  <si>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</si>
  <si>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</si>
  <si>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</si>
  <si>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</si>
  <si>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</si>
  <si>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</si>
  <si>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</si>
  <si>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</si>
  <si>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</si>
  <si>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</si>
  <si>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</si>
  <si>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</si>
  <si>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</si>
  <si>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</si>
  <si>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</si>
  <si>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</si>
  <si>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</si>
  <si>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</si>
  <si>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</si>
  <si>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</si>
  <si>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</si>
  <si>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</si>
  <si>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</si>
  <si>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</si>
  <si>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</si>
  <si>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</si>
  <si>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</si>
  <si>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</si>
  <si>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</si>
  <si>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</si>
  <si>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</si>
  <si>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</si>
  <si>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</si>
  <si>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</si>
  <si>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</si>
  <si>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</si>
  <si>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</si>
  <si>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</si>
  <si>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</si>
  <si>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</si>
  <si>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</si>
  <si>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</si>
  <si>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</si>
  <si>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</si>
  <si>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</si>
  <si>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</si>
  <si>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</si>
  <si>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</si>
  <si>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</si>
  <si>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</si>
  <si>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</si>
  <si>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</si>
  <si>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</si>
  <si>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</si>
  <si>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</si>
  <si>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</si>
  <si>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</si>
  <si>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</si>
  <si>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</si>
  <si>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</si>
  <si>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</si>
  <si>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</si>
  <si>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</si>
  <si>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</si>
  <si>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</si>
  <si>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</si>
  <si>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</si>
  <si>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</si>
  <si>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</si>
  <si>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</si>
  <si>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</si>
  <si>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</si>
  <si>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</si>
  <si>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</si>
  <si>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</si>
  <si>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</si>
  <si>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</si>
  <si>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</si>
  <si>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</si>
  <si>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</si>
  <si>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</si>
  <si>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</si>
  <si>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</si>
  <si>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</si>
  <si>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</si>
  <si>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</si>
  <si>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</si>
  <si>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</si>
  <si>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</si>
  <si>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</si>
  <si>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</si>
  <si>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</si>
  <si>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</si>
  <si>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</si>
  <si>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</si>
  <si>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</si>
  <si>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</si>
  <si>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</si>
  <si>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</si>
  <si>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</si>
  <si>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</si>
  <si>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</si>
  <si>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</si>
  <si>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</si>
  <si>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</si>
  <si>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</si>
  <si>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</si>
  <si>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</si>
  <si>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</si>
  <si>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</si>
  <si>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</si>
  <si>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</si>
  <si>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</si>
  <si>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</si>
  <si>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</si>
  <si>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</si>
  <si>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</si>
  <si>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</si>
  <si>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</si>
  <si>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</si>
  <si>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</si>
  <si>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</si>
  <si>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</si>
  <si>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</si>
  <si>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</si>
  <si>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</si>
  <si>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</si>
  <si>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</si>
  <si>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</si>
  <si>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</si>
  <si>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</si>
  <si>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</si>
  <si>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</si>
  <si>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</si>
  <si>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</si>
  <si>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</si>
  <si>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</si>
  <si>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</si>
  <si>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</si>
  <si>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</si>
  <si>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</si>
  <si>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</si>
  <si>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</si>
  <si>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</si>
  <si>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</si>
  <si>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</si>
  <si>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</si>
  <si>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</si>
  <si>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</si>
  <si>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</si>
  <si>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</si>
  <si>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</si>
  <si>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</si>
  <si>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</si>
  <si>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</si>
  <si>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</si>
  <si>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</si>
  <si>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</si>
  <si>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</si>
  <si>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</si>
  <si>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</si>
  <si>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</si>
  <si>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</si>
  <si>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</si>
  <si>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</si>
  <si>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</si>
  <si>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</si>
  <si>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</si>
  <si>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</si>
  <si>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</si>
  <si>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</si>
  <si>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</si>
  <si>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</si>
  <si>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</si>
  <si>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</si>
  <si>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</si>
  <si>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</si>
  <si>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</si>
  <si>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</si>
  <si>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</si>
  <si>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</si>
  <si>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</si>
  <si>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</si>
  <si>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</si>
  <si>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</si>
  <si>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</si>
  <si>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</si>
  <si>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</si>
  <si>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</si>
  <si>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</si>
  <si>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</si>
  <si>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</si>
  <si>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</si>
  <si>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</si>
  <si>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</si>
  <si>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</si>
  <si>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</si>
  <si>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</si>
  <si>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</si>
  <si>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</si>
  <si>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</si>
  <si>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</si>
  <si>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</si>
  <si>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</si>
  <si>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</si>
  <si>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</si>
  <si>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</si>
  <si>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</si>
  <si>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</si>
  <si>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</si>
  <si>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</si>
  <si>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</si>
  <si>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</si>
  <si>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</si>
  <si>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</si>
  <si>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</si>
  <si>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</si>
  <si>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</si>
  <si>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</si>
  <si>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</si>
  <si>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</si>
  <si>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</si>
  <si>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</si>
  <si>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</si>
  <si>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</si>
  <si>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</si>
  <si>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</si>
  <si>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</si>
  <si>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</si>
  <si>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</si>
  <si>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</si>
  <si>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</si>
  <si>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</si>
  <si>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</si>
  <si>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</si>
  <si>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</si>
  <si>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</si>
  <si>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</si>
  <si>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</si>
  <si>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</si>
  <si>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</si>
  <si>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</si>
  <si>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</si>
  <si>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</si>
  <si>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</si>
  <si>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</si>
  <si>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</si>
  <si>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</si>
  <si>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</si>
  <si>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</si>
  <si>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</si>
  <si>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</si>
  <si>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</si>
  <si>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</si>
  <si>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</si>
  <si>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</si>
  <si>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</si>
  <si>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</si>
  <si>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</si>
  <si>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</si>
  <si>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</si>
  <si>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</si>
  <si>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</si>
  <si>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</si>
  <si>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</si>
  <si>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</si>
  <si>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</si>
  <si>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</si>
  <si>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</si>
  <si>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</si>
  <si>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</si>
  <si>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</si>
  <si>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</si>
  <si>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</si>
  <si>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</si>
  <si>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</si>
  <si>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</si>
  <si>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</si>
  <si>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</si>
  <si>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</si>
  <si>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</si>
  <si>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</si>
  <si>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</si>
  <si>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</si>
  <si>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</si>
  <si>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</si>
  <si>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</si>
  <si>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</si>
  <si>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</si>
  <si>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</si>
  <si>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</si>
  <si>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</si>
  <si>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</si>
  <si>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</si>
  <si>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</si>
  <si>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</si>
  <si>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</si>
  <si>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</si>
  <si>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</si>
  <si>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</si>
  <si>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</si>
  <si>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</si>
  <si>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</si>
  <si>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</si>
  <si>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</si>
  <si>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</si>
  <si>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</si>
  <si>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</si>
  <si>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</si>
  <si>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</si>
  <si>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</si>
  <si>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</si>
  <si>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</si>
  <si>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</si>
  <si>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</si>
  <si>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</si>
  <si>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</si>
  <si>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</si>
  <si>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</si>
  <si>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</si>
  <si>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</si>
  <si>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</si>
  <si>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</si>
  <si>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</si>
  <si>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</si>
  <si>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</si>
  <si>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</si>
  <si>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</si>
  <si>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</si>
  <si>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</si>
  <si>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</si>
  <si>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</si>
  <si>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</si>
  <si>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</si>
  <si>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</si>
  <si>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</si>
  <si>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</si>
  <si>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</si>
  <si>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</si>
  <si>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</si>
  <si>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</si>
  <si>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</si>
  <si>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</si>
  <si>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</si>
  <si>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</si>
  <si>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</si>
  <si>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</si>
  <si>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</si>
  <si>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</si>
  <si>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</si>
  <si>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</si>
  <si>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</si>
  <si>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</si>
  <si>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</si>
  <si>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</si>
  <si>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</si>
  <si>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</si>
  <si>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</si>
  <si>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</si>
  <si>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</si>
  <si>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</si>
  <si>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</si>
  <si>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</si>
  <si>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</si>
  <si>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</si>
  <si>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</si>
  <si>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</si>
  <si>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</si>
  <si>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</si>
  <si>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</si>
  <si>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</si>
  <si>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</si>
  <si>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</si>
  <si>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</si>
  <si>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</si>
  <si>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</si>
  <si>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</si>
  <si>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</si>
  <si>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</si>
  <si>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</si>
  <si>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</si>
  <si>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</si>
  <si>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</si>
  <si>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</si>
  <si>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</si>
  <si>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</si>
  <si>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</si>
  <si>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</si>
  <si>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</si>
  <si>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</si>
  <si>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</si>
  <si>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</si>
  <si>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</si>
  <si>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</si>
  <si>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</si>
  <si>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</si>
  <si>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</si>
  <si>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</si>
  <si>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</si>
  <si>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</si>
  <si>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</si>
  <si>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</si>
  <si>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</si>
  <si>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</si>
  <si>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</si>
  <si>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</si>
  <si>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</si>
  <si>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</si>
  <si>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</si>
  <si>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</si>
  <si>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</si>
  <si>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</si>
  <si>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</si>
  <si>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</si>
  <si>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</si>
  <si>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</si>
  <si>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</si>
  <si>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</si>
  <si>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</si>
  <si>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</si>
  <si>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</si>
  <si>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</si>
  <si>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</si>
  <si>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</si>
  <si>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</si>
  <si>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</si>
  <si>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</si>
  <si>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</si>
  <si>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</si>
  <si>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</si>
  <si>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</si>
  <si>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</si>
  <si>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</si>
  <si>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</si>
  <si>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</si>
  <si>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</si>
  <si>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</si>
  <si>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</si>
  <si>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</si>
  <si>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</si>
  <si>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</si>
  <si>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</si>
  <si>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</si>
  <si>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</si>
  <si>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</si>
  <si>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</si>
  <si>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</si>
  <si>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</si>
  <si>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</si>
  <si>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</si>
  <si>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</si>
  <si>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</si>
  <si>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</si>
  <si>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</si>
  <si>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</si>
  <si>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</si>
  <si>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</si>
  <si>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</si>
  <si>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</si>
  <si>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</si>
  <si>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</si>
  <si>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</si>
  <si>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</si>
  <si>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</si>
  <si>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</si>
  <si>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</si>
  <si>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</si>
  <si>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</si>
  <si>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</si>
  <si>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</si>
  <si>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</si>
  <si>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</si>
  <si>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</si>
  <si>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</si>
  <si>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</si>
  <si>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</si>
  <si>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</si>
  <si>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</si>
  <si>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</si>
  <si>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</si>
  <si>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</si>
  <si>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</si>
  <si>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</si>
  <si>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</si>
  <si>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</si>
  <si>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</si>
  <si>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</si>
  <si>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</si>
  <si>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</si>
  <si>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</si>
  <si>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</si>
  <si>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</si>
  <si>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</si>
  <si>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</si>
  <si>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</si>
  <si>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</si>
  <si>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</si>
  <si>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</si>
  <si>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</si>
  <si>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</si>
  <si>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</si>
  <si>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</si>
  <si>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</si>
  <si>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</si>
  <si>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</si>
  <si>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</si>
  <si>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</si>
  <si>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</si>
  <si>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</si>
  <si>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</si>
  <si>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</si>
  <si>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</si>
  <si>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</si>
  <si>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</si>
  <si>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</si>
  <si>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</si>
  <si>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</si>
  <si>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</si>
  <si>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</si>
  <si>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</si>
  <si>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</si>
  <si>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</si>
  <si>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</si>
  <si>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</si>
  <si>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</si>
  <si>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</si>
  <si>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</si>
  <si>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</si>
  <si>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</si>
  <si>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</si>
  <si>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</si>
  <si>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</si>
  <si>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</si>
  <si>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</si>
  <si>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</si>
  <si>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</si>
  <si>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</si>
  <si>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</si>
  <si>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</si>
  <si>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</si>
  <si>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</si>
  <si>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</si>
  <si>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</si>
  <si>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</si>
  <si>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</si>
  <si>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</si>
  <si>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</si>
  <si>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</si>
  <si>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</si>
  <si>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</si>
  <si>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</si>
  <si>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</si>
  <si>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</si>
  <si>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</si>
  <si>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</si>
  <si>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</si>
  <si>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</si>
  <si>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</si>
  <si>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</si>
  <si>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</si>
  <si>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</si>
  <si>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</si>
  <si>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</si>
  <si>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</si>
  <si>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</si>
  <si>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</si>
  <si>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</si>
  <si>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</si>
  <si>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</si>
  <si>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</si>
  <si>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</si>
  <si>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</si>
  <si>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</si>
  <si>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</si>
  <si>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</si>
  <si>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</si>
  <si>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</si>
  <si>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</si>
  <si>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</si>
  <si>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</si>
  <si>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</si>
  <si>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</si>
  <si>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</si>
  <si>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</si>
  <si>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</si>
  <si>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</si>
  <si>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</si>
  <si>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</si>
  <si>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</si>
  <si>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</si>
  <si>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</si>
  <si>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</si>
  <si>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</si>
  <si>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</si>
  <si>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</si>
  <si>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</si>
  <si>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</si>
  <si>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</si>
  <si>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</si>
  <si>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</si>
  <si>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</si>
  <si>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</si>
  <si>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</si>
  <si>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</si>
  <si>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</si>
  <si>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</si>
  <si>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</si>
  <si>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</si>
  <si>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</si>
  <si>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</si>
  <si>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</si>
  <si>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</si>
  <si>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</si>
  <si>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</si>
  <si>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</si>
  <si>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</si>
  <si>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</si>
  <si>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</si>
  <si>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</si>
  <si>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</si>
  <si>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</si>
  <si>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</si>
  <si>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</si>
  <si>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</si>
  <si>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</si>
  <si>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</si>
  <si>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</si>
  <si>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</si>
  <si>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</si>
  <si>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</si>
  <si>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</si>
  <si>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</si>
  <si>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</si>
  <si>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</si>
  <si>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</si>
  <si>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</si>
  <si>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</si>
  <si>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</si>
  <si>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</si>
  <si>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</si>
  <si>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</si>
  <si>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</si>
  <si>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</si>
  <si>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</si>
  <si>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</si>
  <si>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</si>
  <si>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</si>
  <si>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</si>
  <si>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</si>
  <si>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</si>
  <si>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</si>
  <si>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</si>
  <si>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</si>
  <si>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</si>
  <si>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</si>
  <si>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</si>
  <si>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</si>
  <si>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</si>
  <si>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</si>
  <si>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</si>
  <si>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</si>
  <si>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</si>
  <si>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</si>
  <si>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</si>
  <si>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</si>
  <si>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</si>
  <si>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</si>
  <si>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</si>
  <si>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</si>
  <si>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</si>
  <si>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</si>
  <si>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</si>
  <si>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</si>
  <si>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</si>
  <si>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</si>
  <si>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</si>
  <si>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</si>
  <si>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</si>
  <si>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</si>
  <si>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</si>
  <si>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</si>
  <si>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</si>
  <si>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</si>
  <si>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</si>
  <si>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</si>
  <si>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</si>
  <si>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</si>
  <si>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</si>
  <si>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</si>
  <si>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</si>
  <si>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</si>
  <si>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</si>
  <si>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</si>
  <si>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</si>
  <si>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</si>
  <si>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</si>
  <si>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</si>
  <si>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</si>
  <si>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</si>
  <si>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</si>
  <si>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</si>
  <si>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</si>
  <si>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</si>
  <si>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</si>
  <si>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</si>
  <si>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</si>
  <si>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</si>
  <si>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</si>
  <si>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</si>
  <si>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</si>
  <si>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</si>
  <si>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</si>
  <si>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</si>
  <si>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</si>
  <si>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</si>
  <si>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</si>
  <si>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</si>
  <si>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</si>
  <si>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</si>
  <si>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</si>
  <si>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</si>
  <si>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</si>
  <si>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</si>
  <si>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</si>
  <si>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</si>
  <si>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</si>
  <si>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</si>
  <si>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</si>
  <si>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</si>
  <si>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</si>
  <si>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</si>
  <si>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</si>
  <si>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</si>
  <si>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</si>
  <si>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</si>
  <si>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</si>
  <si>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</si>
  <si>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</si>
  <si>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</si>
  <si>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</si>
  <si>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</si>
  <si>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</si>
  <si>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</si>
  <si>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</si>
  <si>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</si>
  <si>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</si>
  <si>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</si>
  <si>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</si>
  <si>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</si>
  <si>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</si>
  <si>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</si>
  <si>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</si>
  <si>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</si>
  <si>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</si>
  <si>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</si>
  <si>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</si>
  <si>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</si>
  <si>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</si>
  <si>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</si>
  <si>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</si>
  <si>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</si>
  <si>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</si>
  <si>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</si>
  <si>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</si>
  <si>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</si>
  <si>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</si>
  <si>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</si>
  <si>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</si>
  <si>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</si>
  <si>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</si>
  <si>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</si>
  <si>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</si>
  <si>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</si>
  <si>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</si>
  <si>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</si>
  <si>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</si>
  <si>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</si>
  <si>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</si>
  <si>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</si>
  <si>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</si>
  <si>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</si>
  <si>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</si>
  <si>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</si>
  <si>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</si>
  <si>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</si>
  <si>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</si>
  <si>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</si>
  <si>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</si>
  <si>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</si>
  <si>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</si>
  <si>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</si>
  <si>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</si>
  <si>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</si>
  <si>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</si>
  <si>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</si>
  <si>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</si>
  <si>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</si>
  <si>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</si>
  <si>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</si>
  <si>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</si>
  <si>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</si>
  <si>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</si>
  <si>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</si>
  <si>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</si>
  <si>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</si>
  <si>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</si>
  <si>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</si>
  <si>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</si>
  <si>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</si>
  <si>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</si>
  <si>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</si>
  <si>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</si>
  <si>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</si>
  <si>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</si>
  <si>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</si>
  <si>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</si>
  <si>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</si>
  <si>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</si>
  <si>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</si>
  <si>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</si>
  <si>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</si>
  <si>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</si>
  <si>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</si>
  <si>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</si>
  <si>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</si>
  <si>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</si>
  <si>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</si>
  <si>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</si>
  <si>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</si>
  <si>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</si>
  <si>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</si>
  <si>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</si>
  <si>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</si>
  <si>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</si>
  <si>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</si>
  <si>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</si>
  <si>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</si>
  <si>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</si>
  <si>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</si>
  <si>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</si>
  <si>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</si>
  <si>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</si>
  <si>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</si>
  <si>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</si>
  <si>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</si>
  <si>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</si>
  <si>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</si>
  <si>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</si>
  <si>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</si>
  <si>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</si>
  <si>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</si>
  <si>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</si>
  <si>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</si>
  <si>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</si>
  <si>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</si>
  <si>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</si>
  <si>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</si>
  <si>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</si>
  <si>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</si>
  <si>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</si>
  <si>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</si>
  <si>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</si>
  <si>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</si>
  <si>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</si>
  <si>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</si>
  <si>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</si>
  <si>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</si>
  <si>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</si>
  <si>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</si>
  <si>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</si>
  <si>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</si>
  <si>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</si>
  <si>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</si>
  <si>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</si>
  <si>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</si>
  <si>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</si>
  <si>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</si>
  <si>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</si>
  <si>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</si>
  <si>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</si>
  <si>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</si>
  <si>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</si>
  <si>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</si>
  <si>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</si>
  <si>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</si>
  <si>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</si>
  <si>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</si>
  <si>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</si>
  <si>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</si>
  <si>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</si>
  <si>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</si>
  <si>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</si>
  <si>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</si>
  <si>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</si>
  <si>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</si>
  <si>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</si>
  <si>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</si>
  <si>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</si>
  <si>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</si>
  <si>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</si>
  <si>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</si>
  <si>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</si>
  <si>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</si>
  <si>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</si>
  <si>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</si>
  <si>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</si>
  <si>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</si>
  <si>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</si>
  <si>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</si>
  <si>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</si>
  <si>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</si>
  <si>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</si>
  <si>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</si>
  <si>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</si>
  <si>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</si>
  <si>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</si>
  <si>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</si>
  <si>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</si>
  <si>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</si>
  <si>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</si>
  <si>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</si>
  <si>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</si>
  <si>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</si>
  <si>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</si>
  <si>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</si>
  <si>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</si>
  <si>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</si>
  <si>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</si>
  <si>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</si>
  <si>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</si>
  <si>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</si>
  <si>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</si>
  <si>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</si>
  <si>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</si>
  <si>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</si>
  <si>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</si>
  <si>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</si>
  <si>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</si>
  <si>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</si>
  <si>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</si>
  <si>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</si>
  <si>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</si>
  <si>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</si>
  <si>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</si>
  <si>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</si>
  <si>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</si>
  <si>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</si>
  <si>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</si>
  <si>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</si>
  <si>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</si>
  <si>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</si>
  <si>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</si>
  <si>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</si>
  <si>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</si>
  <si>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</si>
  <si>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</si>
  <si>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</si>
  <si>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</si>
  <si>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</si>
  <si>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</si>
  <si>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</si>
  <si>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</si>
  <si>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</si>
  <si>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</si>
  <si>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</si>
  <si>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</si>
  <si>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</si>
  <si>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</si>
  <si>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</si>
  <si>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</si>
  <si>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</si>
  <si>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</si>
  <si>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</si>
  <si>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</si>
  <si>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</si>
  <si>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</si>
  <si>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</si>
  <si>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</si>
  <si>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</si>
  <si>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</si>
  <si>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</si>
  <si>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</si>
  <si>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</si>
  <si>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</si>
  <si>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</si>
  <si>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</si>
  <si>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</si>
  <si>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</si>
  <si>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</si>
  <si>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</si>
  <si>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</si>
  <si>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</si>
  <si>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</si>
  <si>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</si>
  <si>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</si>
  <si>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</si>
  <si>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</si>
  <si>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</si>
  <si>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</si>
  <si>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</si>
  <si>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</si>
  <si>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</si>
  <si>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</si>
  <si>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</si>
  <si>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</si>
  <si>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</si>
  <si>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</si>
  <si>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</si>
  <si>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</si>
  <si>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</si>
  <si>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</si>
  <si>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</si>
  <si>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</si>
  <si>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</si>
  <si>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</si>
  <si>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</si>
  <si>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</si>
  <si>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</si>
  <si>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</si>
  <si>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</si>
  <si>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</si>
  <si>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</si>
  <si>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</si>
  <si>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</si>
  <si>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</si>
  <si>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</si>
  <si>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</si>
  <si>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</si>
  <si>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</si>
  <si>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</si>
  <si>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</si>
  <si>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</si>
  <si>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</si>
  <si>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</si>
  <si>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</si>
  <si>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</si>
  <si>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</si>
  <si>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</si>
  <si>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</si>
  <si>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</si>
  <si>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</si>
  <si>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</si>
  <si>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</si>
  <si>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</si>
  <si>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</si>
  <si>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</si>
  <si>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</si>
  <si>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</si>
  <si>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</si>
  <si>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</si>
  <si>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</si>
  <si>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</si>
  <si>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</si>
  <si>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</si>
  <si>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</si>
  <si>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</si>
  <si>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</si>
  <si>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</si>
  <si>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</si>
  <si>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</si>
  <si>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</si>
  <si>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</si>
  <si>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</si>
  <si>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</si>
  <si>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</si>
  <si>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</si>
  <si>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</si>
  <si>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</si>
  <si>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</si>
  <si>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</si>
  <si>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</si>
  <si>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</si>
  <si>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</si>
  <si>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</si>
  <si>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</si>
  <si>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</si>
  <si>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</si>
  <si>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</si>
  <si>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</si>
  <si>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</si>
  <si>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</si>
  <si>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</si>
  <si>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</si>
  <si>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</si>
  <si>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</si>
  <si>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</si>
  <si>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</si>
  <si>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</si>
  <si>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</si>
  <si>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</si>
  <si>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</si>
  <si>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</si>
  <si>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</si>
  <si>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</si>
  <si>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</si>
  <si>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</si>
  <si>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</si>
  <si>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</si>
  <si>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</si>
  <si>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</si>
  <si>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</si>
  <si>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</si>
  <si>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</si>
  <si>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</si>
  <si>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</si>
  <si>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</si>
  <si>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</si>
  <si>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</si>
  <si>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</si>
  <si>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</si>
  <si>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</si>
  <si>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</si>
  <si>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</si>
  <si>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</si>
  <si>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</si>
  <si>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</si>
  <si>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</si>
  <si>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</si>
  <si>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</si>
  <si>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</si>
  <si>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</si>
  <si>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</si>
  <si>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</si>
  <si>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</si>
  <si>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</si>
  <si>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</si>
  <si>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</si>
  <si>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</si>
  <si>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</si>
  <si>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</si>
  <si>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</si>
  <si>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</si>
  <si>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</si>
  <si>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</si>
  <si>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</si>
  <si>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</si>
  <si>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</si>
  <si>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</si>
  <si>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</si>
  <si>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</si>
  <si>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</si>
  <si>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</si>
  <si>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</si>
  <si>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</si>
  <si>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</si>
  <si>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</si>
  <si>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</si>
  <si>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</si>
  <si>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</si>
  <si>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</si>
  <si>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</si>
  <si>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</si>
  <si>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</si>
  <si>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</si>
  <si>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</si>
  <si>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</si>
  <si>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</si>
  <si>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</si>
  <si>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</si>
  <si>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</si>
  <si>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</si>
  <si>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</si>
  <si>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</si>
  <si>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</si>
  <si>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</si>
  <si>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</si>
  <si>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</si>
  <si>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</si>
  <si>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</si>
  <si>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</si>
  <si>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</si>
  <si>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</si>
  <si>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</si>
  <si>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</si>
  <si>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</si>
  <si>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</si>
  <si>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</si>
  <si>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</si>
  <si>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</si>
  <si>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</si>
  <si>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</si>
  <si>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</si>
  <si>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</si>
  <si>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</si>
  <si>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</si>
  <si>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</si>
  <si>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</si>
  <si>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</si>
  <si>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</si>
  <si>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</si>
  <si>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</si>
  <si>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</si>
  <si>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</si>
  <si>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</si>
  <si>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</si>
  <si>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</si>
  <si>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</si>
  <si>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</si>
  <si>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</si>
  <si>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</si>
  <si>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</si>
  <si>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</si>
  <si>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</si>
  <si>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</si>
  <si>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</si>
  <si>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</si>
  <si>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</si>
  <si>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</si>
  <si>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</si>
  <si>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</si>
  <si>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</si>
  <si>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</si>
  <si>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</si>
  <si>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</si>
  <si>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</si>
  <si>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</si>
  <si>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</si>
  <si>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</si>
  <si>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</si>
  <si>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</si>
  <si>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</si>
  <si>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</si>
  <si>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</si>
  <si>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</si>
  <si>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</si>
  <si>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</si>
  <si>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</si>
  <si>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</si>
  <si>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</si>
  <si>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</si>
  <si>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</si>
  <si>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</si>
  <si>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</si>
  <si>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</si>
  <si>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</si>
  <si>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</si>
  <si>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</si>
  <si>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</si>
  <si>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</si>
  <si>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</si>
  <si>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</si>
  <si>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</si>
  <si>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</si>
  <si>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</si>
  <si>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</si>
  <si>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</si>
  <si>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</si>
  <si>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</si>
  <si>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</si>
  <si>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</si>
  <si>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</si>
  <si>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</si>
  <si>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</si>
  <si>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</si>
  <si>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</si>
  <si>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</si>
  <si>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</si>
  <si>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</si>
  <si>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</si>
  <si>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</si>
  <si>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</si>
  <si>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</si>
  <si>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</si>
  <si>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</si>
  <si>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</si>
  <si>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</si>
  <si>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</si>
  <si>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</si>
  <si>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</si>
  <si>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</si>
  <si>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</si>
  <si>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</si>
  <si>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</si>
  <si>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</si>
  <si>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</si>
  <si>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</si>
  <si>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</si>
  <si>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</si>
  <si>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</si>
  <si>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</si>
  <si>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</si>
  <si>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</si>
  <si>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</si>
  <si>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</si>
  <si>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</si>
  <si>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</si>
  <si>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</si>
  <si>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</si>
  <si>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</si>
  <si>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</si>
  <si>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</si>
  <si>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</si>
  <si>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</si>
  <si>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</si>
  <si>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</si>
  <si>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</si>
  <si>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</si>
  <si>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</si>
  <si>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</si>
  <si>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</si>
  <si>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</si>
  <si>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</si>
  <si>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</si>
  <si>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</si>
  <si>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</si>
  <si>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</si>
  <si>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</si>
  <si>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</si>
  <si>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</si>
  <si>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</si>
  <si>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</si>
  <si>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</si>
  <si>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</si>
  <si>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</si>
  <si>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</si>
  <si>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</si>
  <si>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</si>
  <si>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</si>
  <si>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</si>
  <si>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</si>
  <si>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</si>
  <si>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</si>
  <si>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</si>
  <si>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</si>
  <si>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</si>
  <si>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</si>
  <si>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</si>
  <si>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</si>
  <si>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</si>
  <si>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</si>
  <si>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</si>
  <si>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</si>
  <si>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</si>
  <si>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</si>
  <si>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</si>
  <si>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</si>
  <si>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</si>
  <si>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</si>
  <si>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</si>
  <si>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</si>
  <si>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</si>
  <si>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</si>
  <si>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</si>
  <si>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</si>
  <si>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</si>
  <si>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</si>
  <si>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</si>
  <si>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</si>
  <si>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</si>
  <si>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</si>
  <si>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</si>
  <si>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</si>
  <si>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</si>
  <si>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</si>
  <si>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</si>
  <si>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</si>
  <si>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</si>
  <si>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</si>
  <si>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</si>
  <si>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</si>
  <si>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</si>
  <si>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</si>
  <si>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</si>
  <si>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</si>
  <si>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</si>
  <si>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</si>
  <si>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</si>
  <si>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</si>
  <si>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</si>
  <si>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</si>
  <si>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</si>
  <si>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</si>
  <si>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</si>
  <si>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</si>
  <si>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</si>
  <si>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</si>
  <si>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</si>
  <si>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</si>
  <si>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</si>
  <si>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</si>
  <si>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</si>
  <si>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</si>
  <si>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</si>
  <si>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</si>
  <si>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</si>
  <si>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</si>
  <si>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</si>
  <si>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</si>
  <si>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</si>
  <si>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</si>
  <si>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</si>
  <si>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</si>
  <si>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</si>
  <si>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</si>
  <si>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</si>
  <si>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</si>
  <si>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</si>
  <si>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</si>
  <si>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</si>
  <si>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</si>
  <si>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</si>
  <si>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</si>
  <si>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</si>
  <si>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</si>
  <si>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</si>
  <si>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</si>
  <si>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</si>
  <si>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</si>
  <si>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</si>
  <si>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</si>
  <si>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</si>
  <si>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</si>
  <si>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</si>
  <si>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</si>
  <si>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</si>
  <si>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</si>
  <si>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</si>
  <si>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</si>
  <si>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</si>
  <si>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</si>
  <si>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</si>
  <si>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</si>
  <si>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</si>
  <si>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</si>
  <si>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</si>
  <si>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</si>
  <si>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</si>
  <si>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</si>
  <si>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</si>
  <si>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</si>
  <si>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</si>
  <si>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</si>
  <si>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</si>
  <si>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</si>
  <si>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</si>
  <si>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</si>
  <si>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</si>
  <si>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</si>
  <si>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</si>
  <si>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</si>
  <si>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</si>
  <si>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</si>
  <si>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</si>
  <si>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</si>
  <si>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</si>
  <si>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</si>
  <si>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</si>
  <si>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</si>
  <si>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</si>
  <si>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</si>
  <si>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</si>
  <si>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</si>
  <si>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</si>
  <si>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</si>
  <si>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</si>
  <si>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</si>
  <si>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</si>
  <si>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</si>
  <si>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</si>
  <si>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</si>
  <si>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</si>
  <si>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</si>
  <si>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</si>
  <si>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</si>
  <si>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</si>
  <si>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</si>
  <si>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</si>
  <si>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</si>
  <si>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</si>
  <si>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</si>
  <si>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</si>
  <si>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</si>
  <si>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</si>
  <si>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</si>
  <si>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</si>
  <si>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</si>
  <si>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</si>
  <si>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</si>
  <si>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</si>
  <si>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</si>
  <si>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</si>
  <si>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</si>
  <si>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</si>
  <si>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</si>
  <si>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</si>
  <si>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</si>
  <si>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</si>
  <si>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</si>
  <si>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</si>
  <si>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</si>
  <si>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</si>
  <si>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</si>
  <si>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</si>
  <si>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</si>
  <si>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</si>
  <si>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</si>
  <si>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</si>
  <si>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</si>
  <si>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</si>
  <si>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</si>
  <si>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</si>
  <si>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</si>
  <si>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</si>
  <si>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</si>
  <si>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</si>
  <si>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</si>
  <si>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</si>
  <si>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</si>
  <si>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</si>
  <si>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</si>
  <si>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</si>
  <si>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</si>
  <si>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</si>
  <si>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</si>
  <si>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</si>
  <si>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</si>
  <si>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</si>
  <si>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</si>
  <si>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</si>
  <si>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</si>
  <si>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</si>
  <si>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</si>
  <si>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</si>
  <si>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</si>
  <si>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</si>
  <si>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</si>
  <si>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</si>
  <si>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</si>
  <si>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</si>
  <si>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</si>
  <si>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</si>
  <si>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</si>
  <si>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</si>
  <si>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</si>
  <si>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</si>
  <si>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</si>
  <si>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</si>
  <si>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</si>
  <si>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</si>
  <si>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</si>
  <si>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</si>
  <si>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</si>
  <si>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</si>
  <si>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</si>
  <si>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</si>
  <si>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</si>
  <si>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</si>
  <si>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</si>
  <si>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</si>
  <si>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</si>
  <si>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</si>
  <si>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</si>
  <si>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</si>
  <si>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</si>
  <si>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</si>
  <si>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</si>
  <si>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</si>
  <si>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</si>
  <si>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</si>
  <si>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</si>
  <si>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</si>
  <si>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</si>
  <si>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</si>
  <si>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</si>
  <si>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</si>
  <si>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</si>
  <si>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</si>
  <si>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</si>
  <si>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</si>
  <si>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</si>
  <si>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</si>
  <si>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</si>
  <si>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</si>
  <si>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</si>
  <si>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</si>
  <si>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</si>
  <si>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</si>
  <si>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</si>
  <si>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</si>
  <si>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</si>
  <si>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</si>
  <si>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</si>
  <si>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</si>
  <si>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</si>
  <si>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</si>
  <si>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</si>
  <si>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</si>
  <si>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</si>
  <si>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</si>
  <si>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</si>
  <si>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</si>
  <si>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</si>
  <si>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</si>
  <si>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</si>
  <si>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</si>
  <si>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</si>
  <si>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</si>
  <si>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</si>
  <si>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</si>
  <si>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</si>
  <si>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</si>
  <si>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</si>
  <si>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</si>
  <si>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</si>
  <si>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</si>
  <si>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</si>
  <si>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</si>
  <si>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</si>
  <si>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</si>
  <si>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</si>
  <si>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</si>
  <si>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</si>
  <si>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</si>
  <si>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</si>
  <si>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</si>
  <si>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</si>
  <si>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</si>
  <si>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</si>
  <si>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</si>
  <si>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</si>
  <si>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</si>
  <si>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</si>
  <si>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</si>
  <si>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</si>
  <si>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</si>
  <si>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</si>
  <si>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</si>
  <si>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</si>
  <si>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</si>
  <si>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</si>
  <si>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</si>
  <si>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</si>
  <si>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</si>
  <si>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</si>
  <si>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</si>
  <si>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</si>
  <si>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</si>
  <si>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</si>
  <si>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</si>
  <si>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</si>
  <si>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</si>
  <si>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</si>
  <si>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</si>
  <si>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</si>
  <si>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</si>
  <si>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</si>
  <si>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</si>
  <si>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</si>
  <si>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</si>
  <si>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</si>
  <si>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</si>
  <si>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</si>
  <si>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</si>
  <si>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</si>
  <si>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</si>
  <si>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</si>
  <si>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</si>
  <si>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</si>
  <si>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</si>
  <si>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</si>
  <si>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</si>
  <si>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</si>
  <si>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</si>
  <si>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</si>
  <si>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</si>
  <si>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</si>
  <si>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</si>
  <si>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</si>
  <si>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</si>
  <si>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</si>
  <si>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</si>
  <si>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</si>
  <si>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</si>
  <si>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</si>
  <si>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</si>
  <si>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</si>
  <si>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</si>
  <si>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</si>
  <si>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</si>
  <si>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</si>
  <si>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</si>
  <si>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</si>
  <si>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</si>
  <si>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</si>
  <si>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</si>
  <si>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</si>
  <si>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</si>
  <si>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</si>
  <si>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</si>
  <si>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</si>
  <si>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</si>
  <si>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</si>
  <si>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</si>
  <si>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</si>
  <si>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</si>
  <si>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</si>
  <si>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</si>
  <si>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</si>
  <si>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</si>
  <si>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</si>
  <si>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</si>
  <si>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</si>
  <si>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</si>
  <si>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</si>
  <si>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</si>
  <si>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</si>
  <si>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</si>
  <si>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</si>
  <si>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</si>
  <si>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</si>
  <si>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</si>
  <si>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</si>
  <si>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</si>
  <si>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</si>
  <si>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</si>
  <si>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</si>
  <si>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</si>
  <si>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</si>
  <si>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</si>
  <si>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</si>
  <si>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</si>
  <si>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</si>
  <si>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</si>
  <si>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</si>
  <si>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</si>
  <si>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</si>
  <si>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</si>
  <si>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</si>
  <si>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</si>
  <si>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</si>
  <si>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</si>
  <si>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</si>
  <si>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</si>
  <si>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</si>
  <si>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</si>
  <si>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</si>
  <si>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</si>
  <si>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</si>
  <si>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</si>
  <si>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</si>
  <si>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</si>
  <si>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</si>
  <si>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</si>
  <si>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</si>
  <si>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</si>
  <si>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</si>
  <si>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</si>
  <si>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</si>
  <si>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</si>
  <si>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</si>
  <si>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</si>
  <si>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</si>
  <si>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</si>
  <si>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</si>
  <si>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</si>
  <si>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</si>
  <si>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</si>
  <si>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</si>
  <si>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</si>
  <si>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</si>
  <si>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</si>
  <si>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</si>
  <si>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</si>
  <si>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</si>
  <si>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</si>
  <si>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</si>
  <si>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</si>
  <si>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</si>
  <si>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</si>
  <si>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</si>
  <si>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</si>
  <si>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</si>
  <si>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</si>
  <si>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</si>
  <si>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</si>
  <si>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</si>
  <si>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</si>
  <si>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</si>
  <si>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</si>
  <si>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</si>
  <si>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</si>
  <si>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</si>
  <si>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</si>
  <si>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</si>
  <si>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</si>
  <si>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</si>
  <si>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</si>
  <si>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</si>
  <si>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</si>
  <si>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</si>
  <si>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</si>
  <si>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</si>
  <si>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</si>
  <si>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</si>
  <si>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</si>
  <si>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</si>
  <si>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</si>
  <si>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</si>
  <si>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</si>
  <si>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</si>
  <si>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</si>
  <si>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</si>
  <si>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</si>
  <si>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</si>
  <si>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</si>
  <si>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</si>
  <si>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</si>
  <si>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</si>
  <si>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</si>
  <si>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</si>
  <si>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</si>
  <si>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</si>
  <si>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</si>
  <si>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</si>
  <si>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</si>
  <si>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</si>
  <si>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</si>
  <si>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</si>
  <si>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</si>
  <si>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</si>
  <si>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</si>
  <si>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</si>
  <si>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</si>
  <si>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</si>
  <si>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</si>
  <si>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</si>
  <si>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</si>
  <si>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</si>
  <si>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</si>
  <si>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</si>
  <si>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</si>
  <si>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</si>
  <si>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</si>
  <si>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</si>
  <si>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</si>
  <si>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</si>
  <si>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</si>
  <si>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</si>
  <si>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</si>
  <si>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</si>
  <si>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</si>
  <si>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</si>
  <si>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</si>
  <si>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</si>
  <si>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</si>
  <si>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</si>
  <si>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</si>
  <si>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</si>
  <si>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</si>
  <si>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</si>
  <si>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</si>
  <si>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</si>
  <si>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</si>
  <si>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</si>
  <si>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</si>
  <si>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</si>
  <si>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</si>
  <si>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</si>
  <si>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</si>
  <si>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</si>
  <si>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</si>
  <si>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</si>
  <si>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</si>
  <si>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</si>
  <si>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</si>
  <si>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</si>
  <si>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</si>
  <si>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</si>
  <si>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</si>
  <si>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</si>
  <si>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</si>
  <si>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</si>
  <si>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</si>
  <si>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</si>
  <si>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</si>
  <si>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</si>
  <si>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</si>
  <si>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</si>
  <si>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</si>
  <si>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</si>
  <si>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</si>
  <si>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</si>
  <si>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</si>
  <si>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</si>
  <si>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</si>
  <si>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</si>
  <si>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</si>
  <si>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</si>
  <si>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</si>
  <si>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</si>
  <si>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</si>
  <si>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</si>
  <si>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</si>
  <si>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</si>
  <si>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</si>
  <si>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</si>
  <si>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</si>
  <si>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</si>
  <si>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</si>
  <si>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</si>
  <si>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</si>
  <si>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</si>
  <si>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</si>
  <si>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</si>
  <si>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</si>
  <si>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</si>
  <si>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</si>
  <si>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</si>
  <si>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</si>
  <si>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</si>
  <si>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</si>
  <si>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</si>
  <si>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</si>
  <si>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</si>
  <si>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</si>
  <si>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</si>
  <si>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</si>
  <si>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</si>
  <si>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</si>
  <si>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</si>
  <si>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</si>
  <si>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</si>
  <si>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</si>
  <si>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</si>
  <si>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</si>
  <si>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</si>
  <si>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</si>
  <si>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</si>
  <si>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</si>
  <si>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</si>
  <si>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</si>
  <si>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</si>
  <si>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</si>
  <si>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</si>
  <si>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</si>
  <si>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</si>
  <si>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</si>
  <si>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</si>
  <si>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</si>
  <si>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</si>
  <si>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</si>
  <si>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</si>
  <si>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</si>
  <si>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</si>
  <si>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</si>
  <si>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</si>
  <si>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</si>
  <si>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</si>
  <si>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</si>
  <si>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</si>
  <si>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</si>
  <si>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</si>
  <si>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</si>
  <si>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</si>
  <si>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</si>
  <si>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</si>
  <si>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</si>
  <si>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</si>
  <si>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</si>
  <si>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</si>
  <si>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</si>
  <si>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</si>
  <si>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</si>
  <si>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</si>
  <si>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</si>
  <si>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</si>
  <si>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</si>
  <si>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</si>
  <si>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</si>
  <si>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</si>
  <si>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</si>
  <si>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</si>
  <si>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</si>
  <si>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</si>
  <si>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</si>
  <si>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</si>
  <si>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</si>
  <si>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</si>
  <si>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</si>
  <si>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</si>
  <si>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</si>
  <si>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</si>
  <si>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</si>
  <si>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</si>
  <si>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</si>
  <si>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</si>
  <si>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</si>
  <si>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</si>
  <si>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</si>
  <si>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</si>
  <si>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</si>
  <si>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</si>
  <si>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</si>
  <si>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</si>
  <si>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</si>
  <si>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</si>
  <si>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</si>
  <si>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</si>
  <si>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</si>
  <si>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</si>
  <si>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</si>
  <si>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</si>
  <si>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</si>
  <si>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</si>
  <si>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</si>
  <si>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</si>
  <si>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</si>
  <si>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</si>
  <si>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</si>
  <si>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</si>
  <si>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</si>
  <si>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</si>
  <si>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</si>
  <si>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</si>
  <si>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</si>
  <si>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</si>
  <si>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</si>
  <si>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</si>
  <si>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</si>
  <si>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</si>
  <si>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</si>
  <si>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</si>
  <si>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</si>
  <si>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</si>
  <si>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</si>
  <si>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</si>
  <si>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</si>
  <si>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</si>
  <si>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</si>
  <si>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</si>
  <si>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</si>
  <si>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</si>
  <si>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</si>
  <si>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</si>
  <si>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</si>
  <si>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</si>
  <si>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</si>
  <si>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</si>
  <si>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</si>
  <si>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</si>
  <si>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</si>
  <si>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</si>
  <si>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</si>
  <si>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</si>
  <si>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</si>
  <si>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</si>
  <si>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</si>
  <si>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</si>
  <si>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</si>
  <si>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</si>
  <si>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</si>
  <si>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</si>
  <si>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</si>
  <si>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</si>
  <si>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</si>
  <si>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</si>
  <si>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</si>
  <si>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</si>
  <si>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</si>
  <si>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</si>
  <si>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</si>
  <si>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</si>
  <si>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</si>
  <si>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</si>
  <si>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</si>
  <si>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</si>
  <si>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</si>
  <si>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</si>
  <si>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</si>
  <si>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</si>
  <si>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</si>
  <si>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</si>
  <si>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</si>
  <si>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</si>
  <si>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</si>
  <si>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</si>
  <si>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</si>
  <si>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</si>
  <si>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</si>
  <si>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</si>
  <si>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</si>
  <si>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</si>
  <si>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</si>
  <si>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</si>
  <si>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</si>
  <si>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</si>
  <si>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</si>
  <si>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</si>
  <si>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</si>
  <si>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</si>
  <si>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</si>
  <si>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</si>
  <si>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</si>
  <si>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</si>
  <si>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</si>
  <si>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</si>
  <si>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</si>
  <si>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</si>
  <si>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</si>
  <si>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</si>
  <si>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</si>
  <si>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</si>
  <si>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</si>
  <si>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</si>
  <si>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</si>
  <si>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</si>
  <si>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</si>
  <si>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</si>
  <si>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</si>
  <si>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</si>
  <si>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</si>
  <si>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</si>
  <si>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</si>
  <si>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</si>
  <si>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</si>
  <si>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</si>
  <si>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</si>
  <si>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</si>
  <si>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</si>
  <si>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</si>
  <si>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</si>
  <si>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</si>
  <si>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</si>
  <si>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</si>
  <si>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</si>
  <si>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</si>
  <si>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</si>
  <si>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</si>
  <si>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</si>
  <si>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</si>
  <si>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</si>
  <si>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</si>
  <si>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</si>
  <si>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</si>
  <si>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</si>
  <si>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</si>
  <si>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</si>
  <si>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</si>
  <si>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</si>
  <si>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</si>
  <si>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</si>
  <si>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</si>
  <si>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</si>
  <si>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</si>
  <si>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</si>
  <si>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</si>
  <si>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</si>
  <si>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</si>
  <si>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</si>
  <si>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</si>
  <si>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</si>
  <si>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</si>
  <si>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</si>
  <si>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</si>
  <si>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</si>
  <si>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</si>
  <si>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</si>
  <si>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</si>
  <si>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</si>
  <si>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</si>
  <si>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</si>
  <si>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</si>
  <si>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</si>
  <si>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</si>
  <si>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</si>
  <si>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</si>
  <si>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</si>
  <si>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</si>
  <si>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</si>
  <si>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</si>
  <si>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</si>
  <si>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</si>
  <si>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</si>
  <si>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</si>
  <si>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</si>
  <si>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</si>
  <si>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</si>
  <si>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</si>
  <si>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</si>
  <si>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</si>
  <si>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</si>
  <si>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</si>
  <si>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</si>
  <si>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</si>
  <si>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</si>
  <si>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</si>
  <si>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</si>
  <si>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</si>
  <si>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</si>
  <si>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</si>
  <si>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</si>
  <si>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</si>
  <si>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</si>
  <si>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</si>
  <si>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</si>
  <si>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</si>
  <si>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</si>
  <si>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</si>
  <si>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</si>
  <si>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</si>
  <si>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</si>
  <si>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</si>
  <si>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</si>
  <si>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</si>
  <si>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</si>
  <si>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</si>
  <si>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</si>
  <si>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</si>
  <si>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</si>
  <si>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</si>
  <si>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</si>
  <si>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</si>
  <si>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</si>
  <si>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</si>
  <si>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</si>
  <si>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</si>
  <si>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</si>
  <si>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</si>
  <si>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</si>
  <si>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</si>
  <si>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</si>
  <si>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</si>
  <si>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</si>
  <si>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</si>
  <si>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</si>
  <si>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</si>
  <si>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</si>
  <si>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</si>
  <si>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</si>
  <si>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</si>
  <si>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</si>
  <si>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</si>
  <si>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</si>
  <si>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</si>
  <si>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</si>
  <si>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</si>
  <si>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</si>
  <si>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</si>
  <si>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</si>
  <si>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</si>
  <si>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</si>
  <si>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</si>
  <si>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</si>
  <si>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</si>
  <si>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</si>
  <si>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</si>
  <si>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</si>
  <si>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</si>
  <si>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</si>
  <si>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</si>
  <si>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</si>
  <si>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</si>
  <si>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</si>
  <si>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</si>
  <si>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</si>
  <si>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</si>
  <si>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</si>
  <si>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</si>
  <si>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</si>
  <si>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</si>
  <si>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</si>
  <si>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</si>
  <si>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</si>
  <si>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</si>
  <si>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</si>
  <si>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</si>
  <si>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</si>
  <si>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</si>
  <si>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</si>
  <si>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</si>
  <si>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</si>
  <si>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</si>
  <si>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</si>
  <si>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</si>
  <si>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</si>
  <si>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</si>
  <si>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</si>
  <si>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</si>
  <si>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</si>
  <si>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</si>
  <si>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</si>
  <si>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</si>
  <si>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</si>
  <si>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</si>
  <si>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</si>
  <si>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</si>
  <si>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</si>
  <si>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</si>
  <si>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</si>
  <si>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</si>
  <si>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</si>
  <si>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</si>
  <si>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</si>
  <si>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</si>
  <si>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</si>
  <si>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</si>
  <si>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</si>
  <si>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</si>
  <si>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</si>
  <si>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</si>
  <si>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</si>
  <si>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</si>
  <si>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</si>
  <si>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</si>
  <si>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</si>
  <si>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</si>
  <si>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</si>
  <si>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</si>
  <si>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</si>
  <si>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</si>
  <si>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</si>
  <si>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</si>
  <si>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</si>
  <si>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</si>
  <si>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</si>
  <si>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</si>
  <si>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</si>
  <si>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</si>
  <si>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</si>
  <si>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</si>
  <si>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</si>
  <si>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</si>
  <si>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</si>
  <si>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</si>
  <si>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</si>
  <si>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</si>
  <si>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</si>
  <si>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</si>
  <si>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</si>
  <si>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</si>
  <si>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</si>
  <si>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</si>
  <si>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</si>
  <si>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</si>
  <si>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</si>
  <si>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</si>
  <si>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</si>
  <si>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</si>
  <si>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</si>
  <si>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</si>
  <si>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</si>
  <si>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</si>
  <si>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</si>
  <si>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</si>
  <si>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</si>
  <si>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</si>
  <si>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</si>
  <si>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</si>
  <si>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</si>
  <si>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</si>
  <si>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</si>
  <si>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</si>
  <si>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</si>
  <si>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</si>
  <si>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</si>
  <si>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</si>
  <si>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</si>
  <si>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</si>
  <si>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</si>
  <si>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</si>
  <si>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</si>
  <si>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</si>
  <si>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</si>
  <si>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</si>
  <si>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</si>
  <si>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</si>
  <si>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</si>
  <si>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</si>
  <si>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</si>
  <si>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</si>
  <si>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</si>
  <si>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</si>
  <si>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</si>
  <si>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</si>
  <si>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</si>
  <si>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</si>
  <si>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</si>
  <si>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</si>
  <si>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</si>
  <si>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</si>
  <si>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</si>
  <si>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</si>
  <si>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</si>
  <si>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</si>
  <si>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</si>
  <si>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</si>
  <si>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</si>
  <si>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</si>
  <si>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</si>
  <si>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</si>
  <si>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</si>
  <si>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</si>
  <si>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</si>
  <si>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</si>
  <si>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</si>
  <si>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</si>
  <si>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</si>
  <si>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</si>
  <si>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</si>
  <si>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</si>
  <si>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</si>
  <si>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</si>
  <si>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</si>
  <si>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</si>
  <si>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</si>
  <si>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</si>
  <si>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</si>
  <si>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</si>
  <si>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</si>
  <si>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</si>
  <si>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</si>
  <si>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</si>
  <si>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</si>
  <si>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</si>
  <si>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</si>
  <si>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</si>
  <si>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</si>
  <si>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</si>
  <si>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</si>
  <si>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</si>
  <si>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</si>
  <si>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</si>
  <si>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</si>
  <si>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</si>
  <si>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</si>
  <si>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</si>
  <si>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</si>
  <si>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</si>
  <si>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</si>
  <si>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</si>
  <si>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</si>
  <si>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</si>
  <si>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</si>
  <si>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</si>
  <si>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</si>
  <si>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</si>
  <si>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</si>
  <si>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</si>
  <si>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</si>
  <si>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</si>
  <si>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</si>
  <si>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</si>
  <si>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</si>
  <si>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</si>
  <si>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</si>
  <si>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</si>
  <si>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</si>
  <si>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</si>
  <si>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</si>
  <si>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</si>
  <si>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</si>
  <si>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</si>
  <si>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</si>
  <si>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</si>
  <si>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</si>
  <si>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</si>
  <si>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</si>
  <si>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</si>
  <si>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</si>
  <si>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</si>
  <si>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</si>
  <si>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</si>
  <si>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</si>
  <si>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</si>
  <si>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</si>
  <si>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</si>
  <si>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</si>
  <si>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</si>
  <si>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</si>
  <si>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</si>
  <si>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</si>
  <si>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</si>
  <si>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</si>
  <si>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</si>
  <si>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</si>
  <si>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</si>
  <si>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</si>
  <si>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</si>
  <si>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</si>
  <si>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</si>
  <si>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</si>
  <si>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</si>
  <si>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</si>
  <si>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</si>
  <si>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</si>
  <si>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</si>
  <si>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</si>
  <si>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</si>
  <si>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</si>
  <si>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</si>
  <si>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</si>
  <si>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</si>
  <si>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</si>
  <si>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</si>
  <si>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</si>
  <si>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</si>
  <si>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</si>
  <si>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</si>
  <si>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</si>
  <si>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</si>
  <si>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</si>
  <si>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</si>
  <si>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</si>
  <si>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</si>
  <si>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</si>
  <si>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</si>
  <si>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</si>
  <si>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</si>
  <si>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</si>
  <si>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</si>
  <si>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</si>
  <si>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</si>
  <si>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</si>
  <si>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</si>
  <si>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</si>
  <si>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</si>
  <si>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</si>
  <si>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</si>
  <si>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</si>
  <si>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</si>
  <si>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</si>
  <si>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</si>
  <si>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</si>
  <si>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</si>
  <si>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</si>
  <si>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</si>
  <si>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</si>
  <si>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</si>
  <si>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</si>
  <si>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</si>
  <si>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</si>
  <si>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</si>
  <si>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</si>
  <si>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</si>
  <si>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</si>
  <si>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</si>
  <si>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</si>
  <si>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</si>
  <si>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</si>
  <si>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</si>
  <si>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</si>
  <si>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</si>
  <si>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</si>
  <si>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</si>
  <si>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</si>
  <si>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</si>
  <si>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</si>
  <si>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</si>
  <si>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</si>
  <si>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</si>
  <si>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</si>
  <si>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</si>
  <si>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</si>
  <si>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</si>
  <si>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</si>
  <si>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</si>
  <si>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</si>
  <si>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</si>
  <si>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</si>
  <si>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</si>
  <si>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</si>
  <si>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</si>
  <si>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</si>
  <si>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</si>
  <si>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</si>
  <si>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</si>
  <si>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</si>
  <si>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</si>
  <si>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</si>
  <si>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</si>
  <si>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</si>
  <si>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</si>
  <si>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</si>
  <si>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</si>
  <si>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</si>
  <si>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</si>
  <si>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</si>
  <si>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</si>
  <si>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</si>
  <si>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</si>
  <si>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</si>
  <si>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</si>
  <si>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</si>
  <si>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</si>
  <si>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</si>
  <si>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</si>
  <si>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</si>
  <si>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</si>
  <si>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</si>
  <si>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</si>
  <si>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</si>
  <si>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</si>
  <si>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</si>
  <si>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</si>
  <si>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</si>
  <si>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</si>
  <si>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</si>
  <si>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</si>
  <si>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</si>
  <si>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</si>
  <si>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</si>
  <si>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</si>
  <si>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</si>
  <si>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</si>
  <si>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</si>
  <si>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</si>
  <si>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</si>
  <si>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</si>
  <si>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</si>
  <si>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</si>
  <si>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</si>
  <si>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</si>
  <si>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</si>
  <si>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</si>
  <si>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</si>
  <si>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</si>
  <si>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</si>
  <si>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</si>
  <si>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</si>
  <si>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</si>
  <si>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</si>
  <si>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</si>
  <si>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</si>
  <si>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</si>
  <si>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</si>
  <si>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</si>
  <si>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</si>
  <si>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</si>
  <si>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</si>
  <si>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</si>
  <si>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</si>
  <si>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</si>
  <si>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</si>
  <si>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</si>
  <si>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</si>
  <si>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</si>
  <si>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</si>
  <si>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</si>
  <si>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</si>
  <si>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</si>
  <si>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</si>
  <si>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</si>
  <si>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</si>
  <si>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</si>
  <si>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</si>
  <si>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</si>
  <si>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</si>
  <si>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</si>
  <si>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</si>
  <si>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</si>
  <si>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</si>
  <si>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</si>
  <si>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</si>
  <si>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</si>
  <si>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</si>
  <si>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</si>
  <si>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</si>
  <si>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</si>
  <si>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</si>
  <si>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</si>
  <si>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</si>
  <si>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</si>
  <si>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</si>
  <si>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</si>
  <si>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</si>
  <si>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</si>
  <si>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</si>
  <si>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</si>
  <si>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</si>
  <si>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</si>
  <si>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</si>
  <si>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</si>
  <si>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</si>
  <si>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</si>
  <si>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</si>
  <si>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</si>
  <si>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</si>
  <si>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</si>
  <si>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</si>
  <si>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</si>
  <si>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</si>
  <si>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</si>
  <si>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</si>
  <si>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</si>
  <si>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</si>
  <si>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</si>
  <si>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</si>
  <si>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</si>
  <si>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</si>
  <si>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</si>
  <si>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</si>
  <si>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</si>
  <si>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</si>
  <si>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</si>
  <si>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</si>
  <si>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</si>
  <si>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</si>
  <si>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</si>
  <si>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</si>
  <si>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</si>
  <si>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</si>
  <si>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</si>
  <si>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</si>
  <si>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</si>
  <si>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</si>
  <si>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</si>
  <si>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</si>
  <si>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</si>
  <si>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</si>
  <si>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</si>
  <si>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</si>
  <si>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</si>
  <si>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</si>
  <si>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</si>
  <si>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</si>
  <si>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</si>
  <si>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</si>
  <si>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</si>
  <si>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</si>
  <si>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</si>
  <si>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</si>
  <si>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</si>
  <si>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</si>
  <si>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</si>
  <si>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</si>
  <si>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</si>
  <si>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</si>
  <si>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</si>
  <si>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</si>
  <si>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</si>
  <si>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</si>
  <si>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</si>
  <si>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</si>
  <si>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</si>
  <si>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</si>
  <si>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</si>
  <si>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</si>
  <si>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</si>
  <si>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</si>
  <si>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</si>
  <si>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</si>
  <si>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</si>
  <si>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</si>
  <si>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</si>
  <si>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</si>
  <si>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</si>
  <si>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</si>
  <si>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</si>
  <si>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</si>
  <si>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</si>
  <si>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</si>
  <si>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</si>
  <si>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</si>
  <si>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</si>
  <si>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</si>
  <si>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</si>
  <si>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</si>
  <si>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</si>
  <si>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</si>
  <si>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</si>
  <si>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</si>
  <si>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</si>
  <si>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</si>
  <si>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</si>
  <si>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</si>
  <si>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</si>
  <si>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</si>
  <si>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</si>
  <si>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</si>
  <si>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</si>
  <si>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</si>
  <si>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</si>
  <si>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</si>
  <si>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</si>
  <si>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</si>
  <si>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</si>
  <si>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</si>
  <si>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</si>
  <si>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</si>
  <si>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</si>
  <si>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</si>
  <si>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</si>
  <si>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</si>
  <si>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</si>
  <si>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</si>
  <si>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</si>
  <si>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</si>
  <si>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</si>
  <si>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</si>
  <si>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</si>
  <si>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</si>
  <si>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</si>
  <si>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</si>
  <si>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</si>
  <si>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</si>
  <si>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</si>
  <si>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</si>
  <si>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</si>
  <si>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</si>
  <si>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</si>
  <si>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</si>
  <si>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</si>
  <si>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</si>
  <si>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</si>
  <si>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</si>
  <si>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</si>
  <si>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</si>
  <si>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</si>
  <si>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</si>
  <si>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</si>
  <si>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</si>
  <si>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</si>
  <si>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</si>
  <si>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</si>
  <si>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</si>
  <si>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</si>
  <si>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</si>
  <si>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</si>
  <si>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</si>
  <si>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</si>
  <si>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</si>
  <si>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</si>
  <si>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</si>
  <si>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</si>
  <si>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</si>
  <si>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</si>
  <si>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</si>
  <si>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</si>
  <si>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</si>
  <si>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</si>
  <si>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</si>
  <si>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</si>
  <si>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</si>
  <si>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</si>
  <si>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</si>
  <si>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</si>
  <si>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</si>
  <si>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</si>
  <si>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</si>
  <si>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</si>
  <si>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</si>
  <si>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</si>
  <si>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</si>
  <si>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</si>
  <si>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</si>
  <si>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</si>
  <si>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</si>
  <si>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</si>
  <si>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</si>
  <si>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</si>
  <si>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</si>
  <si>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</si>
  <si>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</si>
  <si>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</si>
  <si>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</si>
  <si>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</si>
  <si>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</si>
  <si>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</si>
  <si>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</si>
  <si>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</si>
  <si>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</si>
  <si>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</si>
  <si>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</si>
  <si>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</si>
  <si>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</si>
  <si>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</si>
  <si>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</si>
  <si>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</si>
  <si>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</si>
  <si>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</si>
  <si>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</si>
  <si>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</si>
  <si>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</si>
  <si>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</si>
  <si>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</si>
  <si>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</si>
  <si>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</si>
  <si>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</si>
  <si>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</si>
  <si>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</si>
  <si>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</si>
  <si>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</si>
  <si>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</si>
  <si>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</si>
  <si>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</si>
  <si>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</si>
  <si>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</si>
  <si>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</si>
  <si>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</si>
  <si>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</si>
  <si>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</si>
  <si>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</si>
  <si>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</si>
  <si>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</si>
  <si>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</si>
  <si>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</si>
  <si>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</si>
  <si>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</si>
  <si>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</si>
  <si>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</si>
  <si>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</si>
  <si>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</si>
  <si>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</si>
  <si>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</si>
  <si>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</si>
  <si>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</si>
  <si>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</si>
  <si>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</si>
  <si>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</si>
  <si>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</si>
  <si>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</si>
  <si>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</si>
  <si>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</si>
  <si>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</si>
  <si>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</si>
  <si>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</si>
  <si>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</si>
  <si>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</si>
  <si>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</si>
  <si>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</si>
  <si>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</si>
  <si>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</si>
  <si>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</si>
  <si>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</si>
  <si>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</si>
  <si>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</si>
  <si>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</si>
  <si>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</si>
  <si>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</si>
  <si>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</si>
  <si>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</si>
  <si>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</si>
  <si>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</si>
  <si>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</si>
  <si>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</si>
  <si>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</si>
  <si>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</si>
  <si>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</si>
  <si>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</si>
  <si>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</si>
  <si>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</si>
  <si>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</si>
  <si>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</si>
  <si>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</si>
  <si>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</si>
  <si>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</si>
  <si>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</si>
  <si>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</si>
  <si>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</si>
  <si>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</si>
  <si>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</si>
  <si>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</si>
  <si>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</si>
  <si>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</si>
  <si>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</si>
  <si>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</si>
  <si>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</si>
  <si>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</si>
  <si>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</si>
  <si>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</si>
  <si>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</si>
  <si>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</si>
  <si>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</si>
  <si>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</si>
  <si>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</si>
  <si>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</si>
  <si>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</si>
  <si>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</si>
  <si>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</si>
  <si>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</si>
  <si>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</si>
  <si>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</si>
  <si>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</si>
  <si>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</si>
  <si>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</si>
  <si>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</si>
  <si>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</si>
  <si>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</si>
  <si>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</si>
  <si>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</si>
  <si>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</si>
  <si>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</si>
  <si>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</si>
  <si>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</si>
  <si>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</si>
  <si>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</si>
  <si>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</si>
  <si>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</si>
  <si>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</si>
  <si>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</si>
  <si>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</si>
  <si>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</si>
  <si>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</si>
  <si>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</si>
  <si>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</si>
  <si>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</si>
  <si>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</si>
  <si>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</si>
  <si>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</si>
  <si>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</si>
  <si>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</si>
  <si>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</si>
  <si>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</si>
  <si>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</si>
  <si>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</si>
  <si>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</si>
  <si>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</si>
  <si>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</si>
  <si>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</si>
  <si>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</si>
  <si>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</si>
  <si>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</si>
  <si>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</si>
  <si>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</si>
  <si>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</si>
  <si>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</si>
  <si>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</si>
  <si>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</si>
  <si>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</si>
  <si>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</si>
  <si>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</si>
  <si>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</si>
  <si>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</si>
  <si>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</si>
  <si>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</si>
  <si>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</si>
  <si>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</si>
  <si>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</si>
  <si>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</si>
  <si>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</si>
  <si>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</si>
  <si>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</si>
  <si>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</si>
  <si>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</si>
  <si>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</si>
  <si>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</si>
  <si>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</si>
  <si>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</si>
  <si>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</si>
  <si>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</si>
  <si>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</si>
  <si>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</si>
  <si>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</si>
  <si>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</si>
  <si>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</si>
  <si>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</si>
  <si>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</si>
  <si>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</si>
  <si>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</si>
  <si>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</si>
  <si>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</si>
  <si>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</si>
  <si>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</si>
  <si>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</si>
  <si>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</si>
  <si>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</si>
  <si>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</si>
  <si>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</si>
  <si>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</si>
  <si>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</si>
  <si>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</si>
  <si>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</si>
  <si>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</si>
  <si>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</si>
  <si>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</si>
  <si>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</si>
  <si>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</si>
  <si>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</si>
  <si>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</si>
  <si>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</si>
  <si>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</si>
  <si>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</si>
  <si>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</si>
  <si>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</si>
  <si>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</si>
  <si>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</si>
  <si>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</si>
  <si>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</si>
  <si>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</si>
  <si>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</si>
  <si>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</si>
  <si>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</si>
  <si>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</si>
  <si>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</si>
  <si>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</si>
  <si>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</si>
  <si>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</si>
  <si>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</si>
  <si>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</si>
  <si>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</si>
  <si>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</si>
  <si>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</si>
  <si>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</si>
  <si>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</si>
  <si>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</si>
  <si>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</si>
  <si>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</si>
  <si>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</si>
  <si>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</si>
  <si>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</si>
  <si>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</si>
  <si>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</si>
  <si>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</si>
  <si>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</si>
  <si>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</si>
  <si>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</si>
  <si>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</si>
  <si>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</si>
  <si>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</si>
  <si>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</si>
  <si>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</si>
  <si>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</si>
  <si>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</si>
  <si>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</si>
  <si>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</si>
  <si>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</si>
  <si>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</si>
  <si>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</si>
  <si>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</si>
  <si>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</si>
  <si>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</si>
  <si>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</si>
  <si>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</si>
  <si>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</si>
  <si>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</si>
  <si>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</si>
  <si>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</si>
  <si>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</si>
  <si>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</si>
  <si>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</si>
  <si>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</si>
  <si>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</si>
  <si>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</si>
  <si>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</si>
  <si>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</si>
  <si>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</si>
  <si>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</si>
  <si>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</si>
  <si>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</si>
  <si>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</si>
  <si>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</si>
  <si>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</si>
  <si>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</si>
  <si>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</si>
  <si>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</si>
  <si>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</si>
  <si>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</si>
  <si>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</si>
  <si>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</si>
  <si>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</si>
  <si>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</si>
  <si>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</si>
  <si>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</si>
  <si>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</si>
  <si>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</si>
  <si>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</si>
  <si>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</si>
  <si>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</si>
  <si>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</si>
  <si>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</si>
  <si>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</si>
  <si>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</si>
  <si>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</si>
  <si>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</si>
  <si>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</si>
  <si>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</si>
  <si>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</si>
  <si>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</si>
  <si>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</si>
  <si>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</si>
  <si>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</si>
  <si>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</si>
  <si>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</si>
  <si>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</si>
  <si>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</si>
  <si>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</si>
  <si>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</si>
  <si>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</si>
  <si>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</si>
  <si>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</si>
  <si>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</si>
  <si>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</si>
  <si>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</si>
  <si>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</si>
  <si>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</si>
  <si>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</si>
  <si>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</si>
  <si>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</si>
  <si>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</si>
  <si>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</si>
  <si>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</si>
  <si>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</si>
  <si>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</si>
  <si>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</si>
  <si>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</si>
  <si>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</si>
  <si>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</si>
  <si>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</si>
  <si>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</si>
  <si>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</si>
  <si>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</si>
  <si>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</si>
  <si>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</si>
  <si>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</si>
  <si>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</si>
  <si>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</si>
  <si>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</si>
  <si>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</si>
  <si>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</si>
  <si>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</si>
  <si>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</si>
  <si>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</si>
  <si>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</si>
  <si>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</si>
  <si>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</si>
  <si>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</si>
  <si>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</si>
  <si>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</si>
  <si>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</si>
  <si>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</si>
  <si>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</si>
  <si>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</si>
  <si>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</si>
  <si>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</si>
  <si>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</si>
  <si>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</si>
  <si>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</si>
  <si>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</si>
  <si>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</si>
  <si>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</si>
  <si>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</si>
  <si>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</si>
  <si>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</si>
  <si>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</si>
  <si>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</si>
  <si>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</si>
  <si>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</si>
  <si>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</si>
  <si>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</si>
  <si>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</si>
  <si>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</si>
  <si>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</si>
  <si>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</si>
  <si>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</si>
  <si>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</si>
  <si>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</si>
  <si>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</si>
  <si>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</si>
  <si>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</si>
  <si>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</si>
  <si>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</si>
  <si>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</si>
  <si>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</si>
  <si>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</si>
  <si>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</si>
  <si>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</si>
  <si>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</si>
  <si>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</si>
  <si>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</si>
  <si>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</si>
  <si>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</si>
  <si>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</si>
  <si>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</si>
  <si>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</si>
  <si>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</si>
  <si>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</si>
  <si>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</si>
  <si>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</si>
  <si>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</si>
  <si>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</si>
  <si>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</si>
  <si>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</si>
  <si>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</si>
  <si>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</si>
  <si>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</si>
  <si>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</si>
  <si>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</si>
  <si>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</si>
  <si>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</si>
  <si>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</si>
  <si>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</si>
  <si>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</si>
  <si>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</si>
  <si>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</si>
  <si>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</si>
  <si>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</si>
  <si>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</si>
  <si>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</si>
  <si>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</si>
  <si>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</si>
  <si>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</si>
  <si>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</si>
  <si>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</si>
  <si>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</si>
  <si>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</si>
  <si>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</si>
  <si>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</si>
  <si>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</si>
  <si>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</si>
  <si>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</si>
  <si>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</si>
  <si>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</si>
  <si>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</si>
  <si>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</si>
  <si>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</si>
  <si>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</si>
  <si>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</si>
  <si>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</si>
  <si>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</si>
  <si>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</si>
  <si>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</si>
  <si>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</si>
  <si>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</si>
  <si>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</si>
  <si>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</si>
  <si>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</si>
  <si>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</si>
  <si>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</si>
  <si>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</si>
  <si>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</si>
  <si>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</si>
  <si>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</si>
  <si>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</si>
  <si>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</si>
  <si>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</si>
  <si>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</si>
  <si>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</si>
  <si>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</si>
  <si>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</si>
  <si>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</si>
  <si>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</si>
  <si>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</si>
  <si>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</si>
  <si>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</si>
  <si>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</si>
  <si>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</si>
  <si>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</si>
  <si>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</si>
  <si>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</si>
  <si>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</si>
  <si>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</si>
  <si>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</si>
  <si>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</si>
  <si>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</si>
  <si>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</si>
  <si>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</si>
  <si>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</si>
  <si>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</si>
  <si>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</si>
  <si>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</si>
  <si>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</si>
  <si>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</si>
  <si>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</si>
  <si>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</si>
  <si>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</si>
  <si>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</si>
  <si>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</si>
  <si>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</si>
  <si>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</si>
  <si>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</si>
  <si>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</si>
  <si>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</si>
  <si>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</si>
  <si>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</si>
  <si>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</si>
  <si>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</si>
  <si>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</si>
  <si>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</si>
  <si>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</si>
  <si>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</si>
  <si>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</si>
  <si>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</si>
  <si>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</si>
  <si>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</si>
  <si>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</si>
  <si>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</si>
  <si>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</si>
  <si>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</si>
  <si>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</si>
  <si>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</si>
  <si>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</si>
  <si>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</si>
  <si>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</si>
  <si>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</si>
  <si>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</si>
  <si>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</si>
  <si>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</si>
  <si>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</si>
  <si>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</si>
  <si>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</si>
  <si>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</si>
  <si>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</si>
  <si>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</si>
  <si>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</si>
  <si>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</si>
  <si>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</si>
  <si>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</si>
  <si>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</si>
  <si>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</si>
  <si>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</si>
  <si>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</si>
  <si>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</si>
  <si>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</si>
  <si>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</si>
  <si>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</si>
  <si>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</si>
  <si>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</si>
  <si>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</si>
  <si>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</si>
  <si>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</si>
  <si>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</si>
  <si>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</si>
  <si>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</si>
  <si>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</si>
  <si>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</si>
  <si>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</si>
  <si>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</si>
  <si>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</si>
  <si>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</si>
  <si>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</si>
  <si>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</si>
  <si>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</si>
  <si>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</si>
  <si>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</si>
  <si>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</si>
  <si>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</si>
  <si>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</si>
  <si>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</si>
  <si>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</si>
  <si>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</si>
  <si>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</si>
  <si>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</si>
  <si>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</si>
  <si>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</si>
  <si>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</si>
  <si>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</si>
  <si>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</si>
  <si>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</si>
  <si>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</si>
  <si>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</si>
  <si>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</si>
  <si>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</si>
  <si>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</si>
  <si>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</si>
  <si>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</si>
  <si>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</si>
  <si>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</si>
  <si>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</si>
  <si>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</si>
  <si>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</si>
  <si>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</si>
  <si>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</si>
  <si>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</si>
  <si>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</si>
  <si>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</si>
  <si>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</si>
  <si>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</si>
  <si>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</si>
  <si>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</si>
  <si>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</si>
  <si>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</si>
  <si>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</si>
  <si>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</si>
  <si>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</si>
  <si>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</si>
  <si>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</si>
  <si>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</si>
  <si>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</si>
  <si>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</si>
  <si>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</si>
  <si>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</si>
  <si>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</si>
  <si>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</si>
  <si>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</si>
  <si>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</si>
  <si>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</si>
  <si>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</si>
  <si>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</si>
  <si>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</si>
  <si>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</si>
  <si>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</si>
  <si>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</si>
  <si>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</si>
  <si>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</si>
  <si>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</si>
  <si>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</si>
  <si>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</si>
  <si>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</si>
  <si>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</si>
  <si>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</si>
  <si>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</si>
  <si>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</si>
  <si>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</si>
  <si>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</si>
  <si>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</si>
  <si>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</si>
  <si>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</si>
  <si>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</si>
  <si>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</si>
  <si>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</si>
  <si>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</si>
  <si>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</si>
  <si>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</si>
  <si>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</si>
  <si>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</si>
  <si>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</si>
  <si>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</si>
  <si>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</si>
  <si>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</si>
  <si>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</si>
  <si>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</si>
  <si>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</si>
  <si>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</si>
  <si>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</si>
  <si>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</si>
  <si>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</si>
  <si>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</si>
  <si>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</si>
  <si>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</si>
  <si>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</si>
  <si>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</si>
  <si>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</si>
  <si>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</si>
  <si>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</si>
  <si>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</si>
  <si>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</si>
  <si>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</si>
  <si>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</si>
  <si>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</si>
  <si>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</si>
  <si>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</si>
  <si>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</si>
  <si>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</si>
  <si>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</si>
  <si>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</si>
  <si>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</si>
  <si>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</si>
  <si>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</si>
  <si>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</si>
  <si>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</si>
  <si>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</si>
  <si>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</si>
  <si>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</si>
  <si>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</si>
  <si>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</si>
  <si>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</si>
  <si>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</si>
  <si>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</si>
  <si>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</si>
  <si>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</si>
  <si>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</si>
  <si>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</si>
  <si>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</si>
  <si>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</si>
  <si>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</si>
  <si>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</si>
  <si>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</si>
  <si>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</si>
  <si>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</si>
  <si>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</si>
  <si>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</si>
  <si>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</si>
  <si>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</si>
  <si>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</si>
  <si>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</si>
  <si>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</si>
  <si>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</si>
  <si>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</si>
  <si>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</si>
  <si>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</si>
  <si>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</si>
  <si>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</si>
  <si>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</si>
  <si>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</si>
  <si>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</si>
  <si>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</si>
  <si>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</si>
  <si>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</si>
  <si>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</si>
  <si>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</si>
  <si>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</si>
  <si>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</si>
  <si>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</si>
  <si>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</si>
  <si>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</si>
  <si>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</si>
  <si>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</si>
  <si>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</si>
  <si>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</si>
  <si>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</si>
  <si>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</si>
  <si>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</si>
  <si>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</si>
  <si>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</si>
  <si>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</si>
  <si>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</si>
  <si>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</si>
  <si>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</si>
  <si>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</si>
  <si>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</si>
  <si>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</si>
  <si>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</si>
  <si>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</si>
  <si>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</si>
  <si>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</si>
  <si>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</si>
  <si>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</si>
  <si>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</si>
  <si>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</si>
  <si>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</si>
  <si>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</si>
  <si>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</si>
  <si>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</si>
  <si>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</si>
  <si>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</si>
  <si>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</si>
  <si>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</si>
  <si>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</si>
  <si>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</si>
  <si>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</si>
  <si>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</si>
  <si>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</si>
  <si>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</si>
  <si>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</si>
  <si>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</si>
  <si>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</si>
  <si>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</si>
  <si>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</si>
  <si>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</si>
  <si>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</si>
  <si>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</si>
  <si>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</si>
  <si>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</si>
  <si>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</si>
  <si>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</si>
  <si>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</si>
  <si>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</si>
  <si>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</si>
  <si>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</si>
  <si>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</si>
  <si>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</si>
  <si>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</si>
  <si>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</si>
  <si>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</si>
  <si>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</si>
  <si>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</si>
  <si>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</si>
  <si>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</si>
  <si>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</si>
  <si>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</si>
  <si>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</si>
  <si>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</si>
  <si>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</si>
  <si>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</si>
  <si>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</si>
  <si>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</si>
  <si>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</si>
  <si>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</si>
  <si>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</si>
  <si>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</si>
  <si>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</si>
  <si>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</si>
  <si>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</si>
  <si>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</si>
  <si>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</si>
  <si>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</si>
  <si>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</si>
  <si>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</si>
  <si>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</si>
  <si>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</si>
  <si>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</si>
  <si>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</si>
  <si>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</si>
  <si>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</si>
  <si>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</si>
  <si>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</si>
  <si>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</si>
  <si>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</si>
  <si>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</si>
  <si>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</si>
  <si>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</si>
  <si>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</si>
  <si>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</si>
  <si>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</si>
  <si>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</si>
  <si>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</si>
  <si>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</si>
  <si>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</si>
  <si>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</si>
  <si>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</si>
  <si>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</si>
  <si>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</si>
  <si>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</si>
  <si>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</si>
  <si>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</si>
  <si>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</si>
  <si>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</si>
  <si>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</si>
  <si>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</si>
  <si>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</si>
  <si>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</si>
  <si>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</si>
  <si>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</si>
  <si>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</si>
  <si>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</si>
  <si>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</si>
  <si>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</si>
  <si>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</si>
  <si>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</si>
  <si>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</si>
  <si>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</si>
  <si>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</si>
  <si>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</si>
  <si>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</si>
  <si>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</si>
  <si>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</si>
  <si>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</si>
  <si>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</si>
  <si>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</si>
  <si>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</si>
  <si>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</si>
  <si>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</si>
  <si>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</si>
  <si>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</si>
  <si>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</si>
  <si>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</si>
  <si>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</si>
  <si>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</si>
  <si>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</si>
  <si>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</si>
  <si>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</si>
  <si>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</si>
  <si>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</si>
  <si>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</si>
  <si>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</si>
  <si>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</si>
  <si>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</si>
  <si>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</si>
  <si>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</si>
  <si>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</si>
  <si>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</si>
  <si>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</si>
  <si>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</si>
  <si>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</si>
  <si>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</si>
  <si>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</si>
  <si>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</si>
  <si>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</si>
  <si>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</si>
  <si>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</si>
  <si>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</si>
  <si>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</si>
  <si>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</si>
  <si>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</si>
  <si>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</si>
  <si>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</si>
  <si>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</si>
  <si>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</si>
  <si>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</si>
  <si>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</si>
  <si>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</si>
  <si>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</si>
  <si>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</si>
  <si>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</si>
  <si>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</si>
  <si>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</si>
  <si>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</si>
  <si>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</si>
  <si>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</si>
  <si>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</si>
  <si>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</si>
  <si>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</si>
  <si>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</si>
  <si>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</si>
  <si>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</si>
  <si>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</si>
  <si>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</si>
  <si>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</si>
  <si>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</si>
  <si>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</si>
  <si>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</si>
  <si>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</si>
  <si>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</si>
  <si>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</si>
  <si>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</si>
  <si>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</si>
  <si>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</si>
  <si>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</si>
  <si>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</si>
  <si>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</si>
  <si>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</si>
  <si>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</si>
  <si>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</si>
  <si>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</si>
  <si>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</si>
  <si>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</si>
  <si>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</si>
  <si>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</si>
  <si>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</si>
  <si>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</si>
  <si>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</si>
  <si>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</si>
  <si>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</si>
  <si>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</si>
  <si>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</si>
  <si>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</si>
  <si>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</si>
  <si>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</si>
  <si>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</si>
  <si>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</si>
  <si>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</si>
  <si>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</si>
  <si>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</si>
  <si>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</si>
  <si>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</si>
  <si>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</si>
  <si>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</si>
  <si>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</si>
  <si>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</si>
  <si>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</si>
  <si>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</si>
  <si>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</si>
  <si>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</si>
  <si>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</si>
  <si>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</si>
  <si>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</si>
  <si>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</si>
  <si>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</si>
  <si>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</si>
  <si>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</si>
  <si>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</si>
  <si>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</si>
  <si>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</si>
  <si>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</si>
  <si>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</si>
  <si>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</si>
  <si>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</si>
  <si>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</si>
  <si>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</si>
  <si>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</si>
  <si>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</si>
  <si>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</si>
  <si>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</si>
  <si>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</si>
  <si>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</si>
  <si>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</si>
  <si>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</si>
  <si>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</si>
  <si>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</si>
  <si>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</si>
  <si>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</si>
  <si>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</si>
  <si>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</si>
  <si>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</si>
  <si>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</si>
  <si>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</si>
  <si>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</si>
  <si>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</si>
  <si>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</si>
  <si>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</si>
  <si>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</si>
  <si>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</si>
  <si>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</si>
  <si>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</si>
  <si>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</si>
  <si>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</si>
  <si>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</si>
  <si>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</si>
  <si>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</si>
  <si>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</si>
  <si>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</si>
  <si>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</si>
  <si>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</si>
  <si>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</si>
  <si>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</si>
  <si>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</si>
  <si>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</si>
  <si>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</si>
  <si>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</si>
  <si>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</si>
  <si>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</si>
  <si>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</si>
  <si>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</si>
  <si>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</si>
  <si>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</si>
  <si>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</si>
  <si>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</si>
  <si>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</si>
  <si>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</si>
  <si>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</si>
  <si>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</si>
  <si>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</si>
  <si>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</si>
  <si>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</si>
  <si>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</si>
  <si>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</si>
  <si>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</si>
  <si>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</si>
  <si>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</si>
  <si>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</si>
  <si>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</si>
  <si>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</si>
  <si>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</si>
  <si>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</si>
  <si>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</si>
  <si>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</si>
  <si>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</si>
  <si>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</si>
  <si>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</si>
  <si>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</si>
  <si>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</si>
  <si>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</si>
  <si>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</si>
  <si>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</si>
  <si>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</si>
  <si>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</si>
  <si>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</si>
  <si>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</si>
  <si>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</si>
  <si>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</si>
  <si>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</si>
  <si>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</si>
  <si>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</si>
  <si>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</si>
  <si>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</si>
  <si>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</si>
  <si>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</si>
  <si>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</si>
  <si>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</si>
  <si>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</si>
  <si>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</si>
  <si>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</si>
  <si>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</si>
  <si>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</si>
  <si>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</si>
  <si>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</si>
  <si>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</si>
  <si>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</si>
  <si>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</si>
  <si>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</si>
  <si>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</si>
  <si>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</si>
  <si>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</si>
  <si>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</si>
  <si>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</si>
  <si>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</si>
  <si>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</si>
  <si>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</si>
  <si>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</si>
  <si>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</si>
  <si>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</si>
  <si>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</si>
  <si>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</si>
  <si>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</si>
  <si>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</si>
  <si>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</si>
  <si>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</si>
  <si>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</si>
  <si>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</si>
  <si>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</si>
  <si>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</si>
  <si>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</si>
  <si>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</si>
  <si>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</si>
  <si>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</si>
  <si>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</si>
  <si>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</si>
  <si>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</si>
  <si>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</si>
  <si>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</si>
  <si>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</si>
  <si>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</si>
  <si>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</si>
  <si>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</si>
  <si>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</si>
  <si>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</si>
  <si>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</si>
  <si>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</si>
  <si>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</si>
  <si>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</si>
  <si>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</si>
  <si>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</si>
  <si>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</si>
  <si>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</si>
  <si>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</si>
  <si>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</si>
  <si>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</si>
  <si>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</si>
  <si>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</si>
  <si>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</si>
  <si>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</si>
  <si>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</si>
  <si>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</si>
  <si>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</si>
  <si>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</si>
  <si>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</si>
  <si>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</si>
  <si>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</si>
  <si>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</si>
  <si>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</si>
  <si>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</si>
  <si>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</si>
  <si>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</si>
  <si>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</si>
  <si>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</si>
  <si>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</si>
  <si>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</si>
  <si>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</si>
  <si>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</si>
  <si>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</si>
  <si>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</si>
  <si>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</si>
  <si>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</si>
  <si>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</si>
  <si>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</si>
  <si>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</si>
  <si>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</si>
  <si>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</si>
  <si>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</si>
  <si>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</si>
  <si>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</si>
  <si>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</si>
  <si>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</si>
  <si>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</si>
  <si>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</si>
  <si>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</si>
  <si>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</si>
  <si>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</si>
  <si>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</si>
  <si>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</si>
  <si>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</si>
  <si>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</si>
  <si>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</si>
  <si>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</si>
  <si>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</si>
  <si>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</si>
  <si>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</si>
  <si>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</si>
  <si>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</si>
  <si>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</si>
  <si>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</si>
  <si>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</si>
  <si>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</si>
  <si>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</si>
  <si>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</si>
  <si>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</si>
  <si>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</si>
  <si>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</si>
  <si>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</si>
  <si>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</si>
  <si>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</si>
  <si>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</si>
  <si>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</si>
  <si>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</si>
  <si>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</si>
  <si>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</si>
  <si>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</si>
  <si>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</si>
  <si>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</si>
  <si>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</si>
  <si>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</si>
  <si>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</si>
  <si>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</si>
  <si>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</si>
  <si>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</si>
  <si>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</si>
  <si>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</si>
  <si>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</si>
  <si>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</si>
  <si>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</si>
  <si>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</si>
  <si>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</si>
  <si>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</si>
  <si>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</si>
  <si>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</si>
  <si>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</si>
  <si>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</si>
  <si>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</si>
  <si>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</si>
  <si>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</si>
  <si>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</si>
  <si>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</si>
  <si>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</si>
  <si>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</si>
  <si>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</si>
  <si>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</si>
  <si>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</si>
  <si>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</si>
  <si>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</si>
  <si>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</si>
  <si>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</si>
  <si>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</si>
  <si>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</si>
  <si>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</si>
  <si>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</si>
  <si>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</si>
  <si>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</si>
  <si>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</si>
  <si>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</si>
  <si>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</si>
  <si>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</si>
  <si>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</si>
  <si>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</si>
  <si>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</si>
  <si>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</si>
  <si>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</si>
  <si>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</si>
  <si>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</si>
  <si>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</si>
  <si>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</si>
  <si>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</si>
  <si>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</si>
  <si>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</si>
  <si>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</si>
  <si>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</si>
  <si>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</si>
  <si>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</si>
  <si>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</si>
  <si>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</si>
  <si>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</si>
  <si>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</si>
  <si>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</si>
  <si>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</si>
  <si>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</si>
  <si>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</si>
  <si>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</si>
  <si>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</si>
  <si>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</si>
  <si>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</si>
  <si>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</si>
  <si>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</si>
  <si>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</si>
  <si>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</si>
  <si>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</si>
  <si>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</si>
  <si>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</si>
  <si>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</si>
  <si>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</si>
  <si>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</si>
  <si>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</si>
  <si>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</si>
  <si>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</si>
  <si>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</si>
  <si>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</si>
  <si>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</si>
  <si>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</si>
  <si>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</si>
  <si>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</si>
  <si>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</si>
  <si>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</si>
  <si>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</si>
  <si>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</si>
  <si>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</si>
  <si>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</si>
  <si>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</si>
  <si>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</si>
  <si>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</si>
  <si>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</si>
  <si>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</si>
  <si>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</si>
  <si>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</si>
  <si>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</si>
  <si>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</si>
  <si>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</si>
  <si>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</si>
  <si>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</si>
  <si>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</si>
  <si>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</si>
  <si>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</si>
  <si>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</si>
  <si>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</si>
  <si>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</si>
  <si>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</si>
  <si>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</si>
  <si>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</si>
  <si>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</si>
  <si>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</si>
  <si>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</si>
  <si>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</si>
  <si>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</si>
  <si>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</si>
  <si>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</si>
  <si>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</si>
  <si>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</si>
  <si>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</si>
  <si>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</si>
  <si>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</si>
  <si>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</si>
  <si>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</si>
  <si>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</si>
  <si>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</si>
  <si>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</si>
  <si>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</si>
  <si>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</si>
  <si>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</si>
  <si>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</si>
  <si>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</si>
  <si>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</si>
  <si>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</si>
  <si>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</si>
  <si>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</si>
  <si>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</si>
  <si>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</si>
  <si>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</si>
  <si>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</si>
  <si>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</si>
  <si>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</si>
  <si>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</si>
  <si>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</si>
  <si>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</si>
  <si>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</si>
  <si>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</si>
  <si>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</si>
  <si>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</si>
  <si>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</si>
  <si>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</si>
  <si>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</si>
  <si>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</si>
  <si>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</si>
  <si>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</si>
  <si>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</si>
  <si>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</si>
  <si>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</si>
  <si>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</si>
  <si>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</si>
  <si>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</si>
  <si>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</si>
  <si>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</si>
  <si>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</si>
  <si>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</si>
  <si>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</si>
  <si>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</si>
  <si>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</si>
  <si>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</si>
  <si>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</si>
  <si>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</si>
  <si>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</si>
  <si>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</si>
  <si>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</si>
  <si>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</si>
  <si>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</si>
  <si>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</si>
  <si>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</si>
  <si>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</si>
  <si>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</si>
  <si>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</si>
  <si>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</si>
  <si>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</si>
  <si>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</si>
  <si>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</si>
  <si>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</si>
  <si>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</si>
  <si>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</si>
  <si>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</si>
  <si>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</si>
  <si>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</si>
  <si>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</si>
  <si>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</si>
  <si>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</si>
  <si>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</si>
  <si>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</si>
  <si>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</si>
  <si>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</si>
  <si>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</si>
  <si>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</si>
  <si>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</si>
  <si>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</si>
  <si>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</si>
  <si>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</si>
  <si>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</si>
  <si>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</si>
  <si>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</si>
  <si>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</si>
  <si>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</si>
  <si>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</si>
  <si>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</si>
  <si>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</si>
  <si>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</si>
  <si>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</si>
  <si>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</si>
  <si>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</si>
  <si>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</si>
  <si>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</si>
  <si>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</si>
  <si>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</si>
  <si>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</si>
  <si>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</si>
  <si>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</si>
  <si>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</si>
  <si>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</si>
  <si>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</si>
  <si>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</si>
  <si>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</si>
  <si>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</si>
  <si>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</si>
  <si>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</si>
  <si>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</si>
  <si>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</si>
  <si>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</si>
  <si>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</si>
  <si>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</si>
  <si>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</si>
  <si>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</si>
  <si>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</si>
  <si>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</si>
  <si>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</si>
  <si>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</si>
  <si>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</si>
  <si>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</si>
  <si>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</si>
  <si>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</si>
  <si>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</si>
  <si>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</si>
  <si>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</si>
  <si>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</si>
  <si>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</si>
  <si>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</si>
  <si>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</si>
  <si>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</si>
  <si>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</si>
  <si>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</si>
  <si>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</si>
  <si>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</si>
  <si>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</si>
  <si>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</si>
  <si>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</si>
  <si>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</si>
  <si>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</si>
  <si>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</si>
  <si>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</si>
  <si>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</si>
  <si>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</si>
  <si>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</si>
  <si>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</si>
  <si>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</si>
  <si>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</si>
  <si>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</si>
  <si>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</si>
  <si>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</si>
  <si>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</si>
  <si>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</si>
  <si>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</si>
  <si>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</si>
  <si>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</si>
  <si>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</si>
  <si>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</si>
  <si>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</si>
  <si>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</si>
  <si>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</si>
  <si>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</si>
  <si>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</si>
  <si>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</si>
  <si>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</si>
  <si>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</si>
  <si>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</si>
  <si>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</si>
  <si>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</si>
  <si>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</si>
  <si>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</si>
  <si>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</si>
  <si>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</si>
  <si>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</si>
  <si>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</si>
  <si>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</si>
  <si>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</si>
  <si>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</si>
  <si>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</si>
  <si>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</si>
  <si>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</si>
  <si>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</si>
  <si>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</si>
  <si>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</si>
  <si>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</si>
  <si>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</si>
  <si>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</si>
  <si>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</si>
  <si>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</si>
  <si>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</si>
  <si>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</si>
  <si>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</si>
  <si>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</si>
  <si>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</si>
  <si>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</si>
  <si>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</si>
  <si>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</si>
  <si>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</si>
  <si>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</si>
  <si>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</si>
  <si>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</si>
  <si>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</si>
  <si>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</si>
  <si>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</si>
  <si>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</si>
  <si>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</si>
  <si>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</si>
  <si>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</si>
  <si>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</si>
  <si>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</si>
  <si>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</si>
  <si>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</si>
  <si>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</si>
  <si>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</si>
  <si>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</si>
  <si>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</si>
  <si>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</si>
  <si>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</si>
  <si>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</si>
  <si>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</si>
  <si>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</si>
  <si>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</si>
  <si>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</si>
  <si>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</si>
  <si>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</si>
  <si>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</si>
  <si>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</si>
  <si>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</si>
  <si>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</si>
  <si>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</si>
  <si>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</si>
  <si>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</si>
  <si>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</si>
  <si>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</si>
  <si>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</si>
  <si>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</si>
  <si>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</si>
  <si>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</si>
  <si>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</si>
  <si>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</si>
  <si>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</si>
  <si>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</si>
  <si>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</si>
  <si>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</si>
  <si>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</si>
  <si>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</si>
  <si>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</si>
  <si>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</si>
  <si>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</si>
  <si>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</si>
  <si>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</si>
  <si>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</si>
  <si>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</si>
  <si>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</si>
  <si>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</si>
  <si>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</si>
  <si>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</si>
  <si>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</si>
  <si>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</si>
  <si>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</si>
  <si>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</si>
  <si>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</si>
  <si>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</si>
  <si>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</si>
  <si>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</si>
  <si>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</si>
  <si>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</si>
  <si>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</si>
  <si>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</si>
  <si>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</si>
  <si>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</si>
  <si>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</si>
  <si>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</si>
  <si>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</si>
  <si>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</si>
  <si>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</si>
  <si>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</si>
  <si>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</si>
  <si>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</si>
  <si>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</si>
  <si>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</si>
  <si>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</si>
  <si>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</si>
  <si>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</si>
  <si>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</si>
  <si>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</si>
  <si>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</si>
  <si>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</si>
  <si>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</si>
  <si>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</si>
  <si>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</si>
  <si>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</si>
  <si>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</si>
  <si>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</si>
  <si>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</si>
  <si>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</si>
  <si>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</si>
  <si>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</si>
  <si>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</si>
  <si>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</si>
  <si>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</si>
  <si>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</si>
  <si>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</si>
  <si>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</si>
  <si>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</si>
  <si>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</si>
  <si>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</si>
  <si>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</si>
  <si>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</si>
  <si>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</si>
  <si>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</si>
  <si>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</si>
  <si>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</si>
  <si>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</si>
  <si>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</si>
  <si>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</si>
  <si>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</si>
  <si>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</si>
  <si>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</si>
  <si>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</si>
  <si>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</si>
  <si>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</si>
  <si>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</si>
  <si>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</si>
  <si>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</si>
  <si>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</si>
  <si>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</si>
  <si>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</si>
  <si>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</si>
  <si>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</si>
  <si>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</si>
  <si>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</si>
  <si>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</si>
  <si>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</si>
  <si>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</si>
  <si>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</si>
  <si>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</si>
  <si>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</si>
  <si>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</si>
  <si>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</si>
  <si>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</si>
  <si>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</si>
  <si>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</si>
  <si>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</si>
  <si>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</si>
  <si>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</si>
  <si>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</si>
  <si>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</si>
  <si>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</si>
  <si>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</si>
  <si>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</si>
  <si>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</si>
  <si>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</si>
  <si>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</si>
  <si>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</si>
  <si>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</si>
  <si>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</si>
  <si>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</si>
  <si>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</si>
  <si>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</si>
  <si>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</si>
  <si>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</si>
  <si>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</si>
  <si>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</si>
  <si>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</si>
  <si>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</si>
  <si>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</si>
  <si>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</si>
  <si>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</si>
  <si>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</si>
  <si>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</si>
  <si>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</si>
  <si>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</si>
  <si>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</si>
  <si>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</si>
  <si>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</si>
  <si>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</si>
  <si>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</si>
  <si>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</si>
  <si>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</si>
  <si>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</si>
  <si>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</si>
  <si>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</si>
  <si>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</si>
  <si>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</si>
  <si>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</si>
  <si>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</si>
  <si>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</si>
  <si>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</si>
  <si>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</si>
  <si>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</si>
  <si>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</si>
  <si>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</si>
  <si>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</si>
  <si>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</si>
  <si>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</si>
  <si>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</si>
  <si>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</si>
  <si>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</si>
  <si>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</si>
  <si>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</si>
  <si>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</si>
  <si>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</si>
  <si>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</si>
  <si>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</si>
  <si>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</si>
  <si>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</si>
  <si>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</si>
  <si>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</si>
  <si>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</si>
  <si>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</si>
  <si>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</si>
  <si>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</si>
  <si>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</si>
  <si>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</si>
  <si>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</si>
  <si>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</si>
  <si>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</si>
  <si>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</si>
  <si>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</si>
  <si>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</si>
  <si>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</si>
  <si>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</si>
  <si>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</si>
  <si>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</si>
  <si>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</si>
  <si>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</si>
  <si>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</si>
  <si>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</si>
  <si>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</si>
  <si>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</si>
  <si>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</si>
  <si>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</si>
  <si>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</si>
  <si>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</si>
  <si>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</si>
  <si>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</si>
  <si>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</si>
  <si>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</si>
  <si>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</si>
  <si>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</si>
  <si>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</si>
  <si>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</si>
  <si>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</si>
  <si>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</si>
  <si>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</si>
  <si>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</si>
  <si>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</si>
  <si>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</si>
  <si>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</si>
  <si>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</si>
  <si>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</si>
  <si>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</si>
  <si>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</si>
  <si>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</si>
  <si>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</si>
  <si>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</si>
  <si>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</si>
  <si>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</si>
  <si>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</si>
  <si>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</si>
  <si>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</si>
  <si>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</si>
  <si>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</si>
  <si>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</si>
  <si>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</si>
  <si>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</si>
  <si>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</si>
  <si>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</si>
  <si>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</si>
  <si>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</si>
  <si>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</si>
  <si>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</si>
  <si>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</si>
  <si>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</si>
  <si>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</si>
  <si>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</si>
  <si>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</si>
  <si>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</si>
  <si>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</si>
  <si>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</si>
  <si>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</si>
  <si>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</si>
  <si>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</si>
  <si>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</si>
  <si>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</si>
  <si>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</si>
  <si>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</si>
  <si>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</si>
  <si>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</si>
  <si>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</si>
  <si>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</si>
  <si>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</si>
  <si>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</si>
  <si>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</si>
  <si>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</si>
  <si>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</si>
  <si>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</si>
  <si>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</si>
  <si>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</si>
  <si>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</si>
  <si>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</si>
  <si>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</si>
  <si>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</si>
  <si>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</si>
  <si>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</si>
  <si>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</si>
  <si>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</si>
  <si>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</si>
  <si>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</si>
  <si>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</si>
  <si>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</si>
  <si>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</si>
  <si>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</si>
  <si>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</si>
  <si>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</si>
  <si>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</si>
  <si>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</si>
  <si>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</si>
  <si>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</si>
  <si>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</si>
  <si>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</si>
  <si>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</si>
  <si>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</si>
  <si>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</si>
  <si>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</si>
  <si>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</si>
  <si>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</si>
  <si>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</si>
  <si>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</si>
  <si>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</si>
  <si>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</si>
  <si>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</si>
  <si>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</si>
  <si>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</si>
  <si>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</si>
  <si>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</si>
  <si>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</si>
  <si>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</si>
  <si>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</si>
  <si>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</si>
  <si>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</si>
  <si>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</si>
  <si>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</si>
  <si>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</si>
  <si>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</si>
  <si>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</si>
  <si>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</si>
  <si>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</si>
  <si>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</si>
  <si>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</si>
  <si>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</si>
  <si>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</si>
  <si>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</si>
  <si>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</si>
  <si>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</si>
  <si>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</si>
  <si>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</si>
  <si>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</si>
  <si>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</si>
  <si>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</si>
  <si>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</si>
  <si>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</si>
  <si>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</si>
  <si>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</si>
  <si>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</si>
  <si>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</si>
  <si>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</si>
  <si>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</si>
  <si>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</si>
  <si>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</si>
  <si>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</si>
  <si>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</si>
  <si>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</si>
  <si>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</si>
  <si>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</si>
  <si>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</si>
  <si>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</si>
  <si>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</si>
  <si>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</si>
  <si>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</si>
  <si>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</si>
  <si>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</si>
  <si>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</si>
  <si>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</si>
  <si>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</si>
  <si>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</si>
  <si>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</si>
  <si>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</si>
  <si>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</si>
  <si>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</si>
  <si>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</si>
  <si>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</si>
  <si>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</si>
  <si>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</si>
  <si>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</si>
  <si>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</si>
  <si>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</si>
  <si>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</si>
  <si>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</si>
  <si>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</si>
  <si>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</si>
  <si>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</si>
  <si>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</si>
  <si>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</si>
  <si>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</si>
  <si>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</si>
  <si>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</si>
  <si>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</si>
  <si>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</si>
  <si>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</si>
  <si>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</si>
  <si>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</si>
  <si>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</si>
  <si>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</si>
  <si>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</si>
  <si>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</si>
  <si>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</si>
  <si>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</si>
  <si>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</si>
  <si>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</si>
  <si>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</si>
  <si>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</si>
  <si>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</si>
  <si>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</si>
  <si>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</si>
  <si>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</si>
  <si>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</si>
  <si>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</si>
  <si>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</si>
  <si>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</si>
  <si>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</si>
  <si>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</si>
  <si>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</si>
  <si>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</si>
  <si>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</si>
  <si>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</si>
  <si>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</si>
  <si>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</si>
  <si>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</si>
  <si>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</si>
  <si>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</si>
  <si>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</si>
  <si>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</si>
  <si>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</si>
  <si>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</si>
  <si>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</si>
  <si>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</si>
  <si>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</si>
  <si>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</si>
  <si>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</si>
  <si>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</si>
  <si>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</si>
  <si>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</si>
  <si>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</si>
  <si>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</si>
  <si>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</si>
  <si>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</si>
  <si>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</si>
  <si>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</si>
  <si>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</si>
  <si>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</si>
  <si>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</si>
  <si>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</si>
  <si>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</si>
  <si>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</si>
  <si>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</si>
  <si>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</si>
  <si>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</si>
  <si>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</si>
  <si>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</si>
  <si>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</si>
  <si>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</si>
  <si>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</si>
  <si>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</si>
  <si>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</si>
  <si>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</si>
  <si>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</si>
  <si>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</si>
  <si>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</si>
  <si>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</si>
  <si>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</si>
  <si>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</si>
  <si>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</si>
  <si>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</si>
  <si>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</si>
  <si>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</si>
  <si>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</si>
  <si>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</si>
  <si>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</si>
  <si>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</si>
  <si>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</si>
  <si>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</si>
  <si>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</si>
  <si>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</si>
  <si>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</si>
  <si>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</si>
  <si>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</si>
  <si>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</si>
  <si>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</si>
  <si>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</si>
  <si>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</si>
  <si>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</si>
  <si>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</si>
  <si>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</si>
  <si>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</si>
  <si>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</si>
  <si>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</si>
  <si>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</si>
  <si>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</si>
  <si>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</si>
  <si>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</si>
  <si>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</si>
  <si>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</si>
  <si>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</si>
  <si>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</si>
  <si>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</si>
  <si>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</si>
  <si>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</si>
  <si>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</si>
  <si>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</si>
  <si>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</si>
  <si>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</si>
  <si>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</si>
  <si>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</si>
  <si>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</si>
  <si>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</si>
  <si>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</si>
  <si>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</si>
  <si>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</si>
  <si>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</si>
  <si>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</si>
  <si>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</si>
  <si>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</si>
  <si>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</si>
  <si>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</si>
  <si>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</si>
  <si>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</si>
  <si>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</si>
  <si>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</si>
  <si>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</si>
  <si>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</si>
  <si>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</si>
  <si>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</si>
  <si>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</si>
  <si>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</si>
  <si>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</si>
  <si>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</si>
  <si>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</si>
  <si>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</si>
  <si>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</si>
  <si>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</si>
  <si>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</si>
  <si>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</si>
  <si>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</si>
  <si>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</si>
  <si>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</si>
  <si>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</si>
  <si>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</si>
  <si>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</si>
  <si>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</si>
  <si>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</si>
  <si>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</si>
  <si>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</si>
  <si>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</si>
  <si>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</si>
  <si>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</si>
  <si>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</si>
  <si>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</si>
  <si>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</si>
  <si>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</si>
  <si>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</si>
  <si>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</si>
  <si>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</si>
  <si>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</si>
  <si>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</si>
  <si>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</si>
  <si>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</si>
  <si>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</si>
  <si>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</si>
  <si>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</si>
  <si>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</si>
  <si>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</si>
  <si>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</si>
  <si>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</si>
  <si>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</si>
  <si>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</si>
  <si>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</si>
  <si>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</si>
  <si>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</si>
  <si>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</si>
  <si>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</si>
  <si>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</si>
  <si>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</si>
  <si>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</si>
  <si>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</si>
  <si>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</si>
  <si>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</si>
  <si>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</si>
  <si>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</si>
  <si>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</si>
  <si>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</si>
  <si>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</si>
  <si>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</si>
  <si>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</si>
  <si>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</si>
  <si>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</si>
  <si>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</si>
  <si>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</si>
  <si>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</si>
  <si>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</si>
  <si>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</si>
  <si>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</si>
  <si>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</si>
  <si>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</si>
  <si>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</si>
  <si>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</si>
  <si>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</si>
  <si>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</si>
  <si>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</si>
  <si>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</si>
  <si>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</si>
  <si>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</si>
  <si>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</si>
  <si>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</si>
  <si>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</si>
  <si>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</si>
  <si>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</si>
  <si>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</si>
  <si>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</si>
  <si>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</si>
  <si>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</si>
  <si>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</si>
  <si>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</si>
  <si>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</si>
  <si>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</si>
  <si>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</si>
  <si>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</si>
  <si>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</si>
  <si>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</si>
  <si>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</si>
  <si>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</si>
  <si>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</si>
  <si>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</si>
  <si>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</si>
  <si>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</si>
  <si>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</si>
  <si>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</si>
  <si>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</si>
  <si>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</si>
  <si>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</si>
  <si>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</si>
  <si>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</si>
  <si>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</si>
  <si>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</si>
  <si>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</si>
  <si>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</si>
  <si>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</si>
  <si>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</si>
  <si>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</si>
  <si>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</si>
  <si>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</si>
  <si>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</si>
  <si>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</si>
  <si>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</si>
  <si>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</si>
  <si>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</si>
  <si>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</si>
  <si>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</si>
  <si>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</si>
  <si>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</si>
  <si>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</si>
  <si>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</si>
  <si>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</si>
  <si>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</si>
  <si>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</si>
  <si>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</si>
  <si>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</si>
  <si>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</si>
  <si>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</si>
  <si>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</si>
  <si>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</si>
  <si>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</si>
  <si>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</si>
  <si>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</si>
  <si>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</si>
  <si>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</si>
  <si>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</si>
  <si>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</si>
  <si>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</si>
  <si>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</si>
  <si>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</si>
  <si>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</si>
  <si>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</si>
  <si>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</si>
  <si>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</si>
  <si>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</si>
  <si>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</si>
  <si>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</si>
  <si>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</si>
  <si>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</si>
  <si>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</si>
  <si>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</si>
  <si>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</si>
  <si>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</si>
  <si>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</si>
  <si>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</si>
  <si>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</si>
  <si>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</si>
  <si>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</si>
  <si>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</si>
  <si>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</si>
  <si>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</si>
  <si>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</si>
  <si>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</si>
  <si>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</si>
  <si>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</si>
  <si>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</si>
  <si>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</si>
  <si>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</si>
  <si>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</si>
  <si>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</si>
  <si>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</si>
  <si>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</si>
  <si>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</si>
  <si>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</si>
  <si>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</si>
  <si>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</si>
  <si>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</si>
  <si>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</si>
  <si>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</si>
  <si>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</si>
  <si>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</si>
  <si>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</si>
  <si>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</si>
  <si>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</si>
  <si>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</si>
  <si>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</si>
  <si>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</si>
  <si>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</si>
  <si>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</si>
  <si>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</si>
  <si>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</si>
  <si>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</si>
  <si>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</si>
  <si>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</si>
  <si>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</si>
  <si>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</si>
  <si>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</si>
  <si>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</si>
  <si>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</si>
  <si>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</si>
  <si>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</si>
  <si>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</si>
  <si>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</si>
  <si>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</si>
  <si>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</si>
  <si>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</si>
  <si>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</si>
  <si>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</si>
  <si>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</si>
  <si>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</si>
  <si>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</si>
  <si>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</si>
  <si>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</si>
  <si>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</si>
  <si>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</si>
  <si>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</si>
  <si>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</si>
  <si>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</si>
  <si>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</si>
  <si>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</si>
  <si>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</si>
  <si>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</si>
  <si>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</si>
  <si>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</si>
  <si>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</si>
  <si>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</si>
  <si>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</si>
  <si>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</si>
  <si>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</si>
  <si>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</si>
  <si>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</si>
  <si>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</si>
  <si>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</si>
  <si>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</si>
  <si>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</si>
  <si>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</si>
  <si>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</si>
  <si>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</si>
  <si>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</si>
  <si>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</si>
  <si>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</si>
  <si>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</si>
  <si>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</si>
  <si>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</si>
  <si>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</si>
  <si>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</si>
  <si>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</si>
  <si>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</si>
  <si>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</si>
  <si>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</si>
  <si>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</si>
  <si>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</si>
  <si>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</si>
  <si>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</si>
  <si>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</si>
  <si>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</si>
  <si>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</si>
  <si>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</si>
  <si>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</si>
  <si>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</si>
  <si>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</si>
  <si>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</si>
  <si>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</si>
  <si>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</si>
  <si>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</si>
  <si>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</si>
  <si>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</si>
  <si>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</si>
  <si>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</si>
  <si>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</si>
  <si>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</si>
  <si>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</si>
  <si>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</si>
  <si>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</si>
  <si>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</si>
  <si>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</si>
  <si>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</si>
  <si>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</si>
  <si>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</si>
  <si>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</si>
  <si>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</si>
  <si>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</si>
  <si>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</si>
  <si>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</si>
  <si>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</si>
  <si>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</si>
  <si>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</si>
  <si>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</si>
  <si>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</si>
  <si>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</si>
  <si>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</si>
  <si>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</si>
  <si>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</si>
  <si>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</si>
  <si>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</si>
  <si>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</si>
  <si>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</si>
  <si>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</si>
  <si>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</si>
  <si>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</si>
  <si>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</si>
  <si>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</si>
  <si>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</si>
  <si>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</si>
  <si>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</si>
  <si>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</si>
  <si>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</si>
  <si>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</si>
  <si>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</si>
  <si>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</si>
  <si>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</si>
  <si>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</si>
  <si>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</si>
  <si>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</si>
  <si>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</si>
  <si>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</si>
  <si>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</si>
  <si>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</si>
  <si>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</si>
  <si>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</si>
  <si>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</si>
  <si>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</si>
  <si>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</si>
  <si>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</si>
  <si>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</si>
  <si>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</si>
  <si>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</si>
  <si>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</si>
  <si>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</si>
  <si>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</si>
  <si>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</si>
  <si>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</si>
  <si>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</si>
  <si>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</si>
  <si>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</si>
  <si>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</si>
  <si>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</si>
  <si>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</si>
  <si>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</si>
  <si>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</si>
  <si>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</si>
  <si>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</si>
  <si>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</si>
  <si>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</si>
  <si>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</si>
  <si>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</si>
  <si>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</si>
  <si>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</si>
  <si>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</si>
  <si>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</si>
  <si>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</si>
  <si>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</si>
  <si>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</si>
  <si>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</si>
  <si>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</si>
  <si>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</si>
  <si>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</si>
  <si>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</si>
  <si>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</si>
  <si>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</si>
  <si>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</si>
  <si>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</si>
  <si>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</si>
  <si>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</si>
  <si>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</si>
  <si>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</si>
  <si>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</si>
  <si>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</si>
  <si>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</si>
  <si>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</si>
  <si>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</si>
  <si>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</si>
  <si>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</si>
  <si>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</si>
  <si>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</si>
  <si>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</si>
  <si>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</si>
  <si>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</si>
  <si>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</si>
  <si>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</si>
  <si>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</si>
  <si>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</si>
  <si>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</si>
  <si>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</si>
  <si>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</si>
  <si>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</si>
  <si>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</si>
  <si>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</si>
  <si>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</si>
  <si>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</si>
  <si>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</si>
  <si>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</si>
  <si>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</si>
  <si>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</si>
  <si>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</si>
  <si>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</si>
  <si>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</si>
  <si>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</si>
  <si>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</si>
  <si>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</si>
  <si>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</si>
  <si>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</si>
  <si>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</si>
  <si>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</si>
  <si>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</si>
  <si>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</si>
  <si>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</si>
  <si>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</si>
  <si>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</si>
  <si>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</si>
  <si>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</si>
  <si>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</si>
  <si>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</si>
  <si>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</si>
  <si>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</si>
  <si>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</si>
  <si>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</si>
  <si>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</si>
  <si>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</si>
  <si>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</si>
  <si>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</si>
  <si>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</si>
  <si>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</si>
  <si>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</si>
  <si>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</si>
  <si>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</si>
  <si>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</si>
  <si>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</si>
  <si>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</si>
  <si>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</si>
  <si>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</si>
  <si>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</si>
  <si>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</si>
  <si>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</si>
  <si>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</si>
  <si>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</si>
  <si>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</si>
  <si>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</si>
  <si>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</si>
  <si>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</si>
  <si>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</si>
  <si>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</si>
  <si>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</si>
  <si>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</si>
  <si>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</si>
  <si>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</si>
  <si>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</si>
  <si>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</si>
  <si>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</si>
  <si>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</si>
  <si>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</si>
  <si>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</si>
  <si>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</si>
  <si>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</si>
  <si>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</si>
  <si>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</si>
  <si>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</si>
  <si>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</si>
  <si>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</si>
  <si>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</si>
  <si>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</si>
  <si>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</si>
  <si>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</si>
  <si>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</si>
  <si>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</si>
  <si>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</si>
  <si>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</si>
  <si>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</si>
  <si>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</si>
  <si>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</si>
  <si>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</si>
  <si>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</si>
  <si>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</si>
  <si>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</si>
  <si>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</si>
  <si>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</si>
  <si>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</si>
  <si>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</si>
  <si>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</si>
  <si>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</si>
  <si>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</si>
  <si>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</si>
  <si>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</si>
  <si>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</si>
  <si>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</si>
  <si>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</si>
  <si>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</si>
  <si>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</si>
  <si>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</si>
  <si>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</si>
  <si>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</si>
  <si>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</si>
  <si>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</si>
  <si>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</si>
  <si>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</si>
  <si>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</si>
  <si>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</si>
  <si>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</si>
  <si>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</si>
  <si>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</si>
  <si>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</si>
  <si>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</si>
  <si>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</si>
  <si>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</si>
  <si>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</si>
  <si>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</si>
  <si>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</si>
  <si>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</si>
  <si>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</si>
  <si>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</si>
  <si>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</si>
  <si>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</si>
  <si>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</si>
  <si>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</si>
  <si>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</si>
  <si>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</si>
  <si>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</si>
  <si>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</si>
  <si>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</si>
  <si>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</si>
  <si>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</si>
  <si>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</si>
  <si>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</si>
  <si>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</si>
  <si>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</si>
  <si>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</si>
  <si>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</si>
  <si>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</si>
  <si>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</si>
  <si>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</si>
  <si>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</si>
  <si>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</si>
  <si>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</si>
  <si>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</si>
  <si>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</si>
  <si>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</si>
  <si>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</si>
  <si>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</si>
  <si>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</si>
  <si>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</si>
  <si>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</si>
  <si>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</si>
  <si>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</si>
  <si>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</si>
  <si>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</si>
  <si>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</si>
  <si>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</si>
  <si>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</si>
  <si>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</si>
  <si>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</si>
  <si>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</si>
  <si>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</si>
  <si>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</si>
  <si>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</si>
  <si>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</si>
  <si>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</si>
  <si>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</si>
  <si>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</si>
  <si>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</si>
  <si>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</si>
  <si>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</si>
  <si>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</si>
  <si>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</si>
  <si>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</si>
  <si>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</si>
  <si>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</si>
  <si>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</si>
  <si>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</si>
  <si>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</si>
  <si>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</si>
  <si>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</si>
  <si>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</si>
  <si>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</si>
  <si>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</si>
  <si>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</si>
  <si>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</si>
  <si>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</si>
  <si>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</si>
  <si>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</si>
  <si>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</si>
  <si>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</si>
  <si>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</si>
  <si>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</si>
  <si>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</si>
  <si>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</si>
  <si>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</si>
  <si>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</si>
  <si>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</si>
  <si>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</si>
  <si>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</si>
  <si>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</si>
  <si>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</si>
  <si>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</si>
  <si>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</si>
  <si>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</si>
  <si>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</si>
  <si>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</si>
  <si>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</si>
  <si>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</si>
  <si>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</si>
  <si>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</si>
  <si>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</si>
  <si>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</si>
  <si>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</si>
  <si>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</si>
  <si>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</si>
  <si>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</si>
  <si>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</si>
  <si>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</si>
  <si>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</si>
  <si>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</si>
  <si>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</si>
  <si>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</si>
  <si>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</si>
  <si>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</si>
  <si>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</si>
  <si>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</si>
  <si>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</si>
  <si>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</si>
  <si>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</si>
  <si>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</si>
  <si>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</si>
  <si>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</si>
  <si>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</si>
  <si>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</si>
  <si>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</si>
  <si>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</si>
  <si>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</si>
  <si>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</si>
  <si>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</si>
  <si>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</si>
  <si>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</si>
  <si>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</si>
  <si>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</si>
  <si>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</si>
  <si>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</si>
  <si>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</si>
  <si>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</si>
  <si>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</si>
  <si>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</si>
  <si>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</si>
  <si>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</si>
  <si>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</si>
  <si>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</si>
  <si>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</si>
  <si>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</si>
  <si>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</si>
  <si>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</si>
  <si>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</si>
  <si>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</si>
  <si>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</si>
  <si>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</si>
  <si>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</si>
  <si>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</si>
  <si>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</si>
  <si>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</si>
  <si>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</si>
  <si>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</si>
  <si>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</si>
  <si>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</si>
  <si>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</si>
  <si>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</si>
  <si>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</si>
  <si>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</si>
  <si>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</si>
  <si>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</si>
  <si>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</si>
  <si>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</si>
  <si>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</si>
  <si>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</si>
  <si>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</si>
  <si>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</si>
  <si>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</si>
  <si>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</si>
  <si>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</si>
  <si>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</si>
  <si>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</si>
  <si>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</si>
  <si>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</si>
  <si>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</si>
  <si>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</si>
  <si>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</si>
  <si>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</si>
  <si>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</si>
  <si>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</si>
  <si>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</si>
  <si>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</si>
  <si>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</si>
  <si>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</si>
  <si>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</si>
  <si>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</si>
  <si>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</si>
  <si>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</si>
  <si>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</si>
  <si>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</si>
  <si>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</si>
  <si>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</si>
  <si>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</si>
  <si>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</si>
  <si>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</si>
  <si>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</si>
  <si>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</si>
  <si>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</si>
  <si>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</si>
  <si>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</si>
  <si>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</si>
  <si>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</si>
  <si>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</si>
  <si>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</si>
  <si>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</si>
  <si>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</si>
  <si>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</si>
  <si>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</si>
  <si>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</si>
  <si>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</si>
  <si>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</si>
  <si>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</si>
  <si>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</si>
  <si>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</si>
  <si>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</si>
  <si>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</si>
  <si>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</si>
  <si>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</si>
  <si>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</si>
  <si>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</si>
  <si>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</si>
  <si>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</si>
  <si>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</si>
  <si>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</si>
  <si>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</si>
  <si>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</si>
  <si>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</si>
  <si>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</si>
  <si>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</si>
  <si>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</si>
  <si>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</si>
  <si>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</si>
  <si>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</si>
  <si>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</si>
  <si>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</si>
  <si>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</si>
  <si>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</si>
  <si>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</si>
  <si>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</si>
  <si>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</si>
  <si>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</si>
  <si>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</si>
  <si>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</si>
  <si>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</si>
  <si>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</si>
  <si>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</si>
  <si>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</si>
  <si>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</si>
  <si>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</si>
  <si>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</si>
  <si>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</si>
  <si>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</si>
  <si>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</si>
  <si>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</si>
  <si>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</si>
  <si>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</si>
  <si>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</si>
  <si>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</si>
  <si>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</si>
  <si>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</si>
  <si>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</si>
  <si>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</si>
  <si>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</si>
  <si>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</si>
  <si>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</si>
  <si>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</si>
  <si>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</si>
  <si>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</si>
  <si>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</si>
  <si>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</si>
  <si>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</si>
  <si>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</si>
  <si>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</si>
  <si>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</si>
  <si>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</si>
  <si>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</si>
  <si>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</si>
  <si>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</si>
  <si>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</si>
  <si>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</si>
  <si>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</si>
  <si>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</si>
  <si>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</si>
  <si>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</si>
  <si>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</si>
  <si>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</si>
  <si>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</si>
  <si>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</si>
  <si>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</si>
  <si>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</si>
  <si>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</si>
  <si>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</si>
  <si>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</si>
  <si>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</si>
  <si>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</si>
  <si>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</si>
  <si>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</si>
  <si>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</si>
  <si>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</si>
  <si>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</si>
  <si>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</si>
  <si>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</si>
  <si>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</si>
  <si>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</si>
  <si>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</si>
  <si>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</si>
  <si>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</si>
  <si>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</si>
  <si>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</si>
  <si>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</si>
  <si>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</si>
  <si>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</si>
  <si>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</si>
  <si>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</si>
  <si>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</si>
  <si>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</si>
  <si>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</si>
  <si>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</si>
  <si>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</si>
  <si>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</si>
  <si>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</si>
  <si>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</si>
  <si>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</si>
  <si>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</si>
  <si>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</si>
  <si>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</si>
  <si>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</si>
  <si>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</si>
  <si>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</si>
  <si>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</si>
  <si>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</si>
  <si>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</si>
  <si>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</si>
  <si>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</si>
  <si>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</si>
  <si>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</si>
  <si>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</si>
  <si>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</si>
  <si>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</si>
  <si>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</si>
  <si>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</si>
  <si>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</si>
  <si>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</si>
  <si>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</si>
  <si>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</si>
  <si>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</si>
  <si>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</si>
  <si>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</si>
  <si>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</si>
  <si>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</si>
  <si>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</si>
  <si>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</si>
  <si>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</si>
  <si>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</si>
  <si>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</si>
  <si>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</si>
  <si>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</si>
  <si>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</si>
  <si>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</si>
  <si>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</si>
  <si>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</si>
  <si>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</si>
  <si>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</si>
  <si>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</si>
  <si>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</si>
  <si>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</si>
  <si>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</si>
  <si>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</si>
  <si>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</si>
  <si>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</si>
  <si>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</si>
  <si>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</si>
  <si>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</si>
  <si>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</si>
  <si>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</si>
  <si>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</si>
  <si>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</si>
  <si>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</si>
  <si>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</si>
  <si>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</si>
  <si>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</si>
  <si>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</si>
  <si>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</si>
  <si>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</si>
  <si>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</si>
  <si>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</si>
  <si>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</si>
  <si>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</si>
  <si>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</si>
  <si>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</si>
  <si>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</si>
  <si>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</si>
  <si>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</si>
  <si>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</si>
  <si>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</si>
  <si>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</si>
  <si>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</si>
  <si>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</si>
  <si>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</si>
  <si>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</si>
  <si>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</si>
  <si>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</si>
  <si>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</si>
  <si>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</si>
  <si>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</si>
  <si>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</si>
  <si>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</si>
  <si>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</si>
  <si>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</si>
  <si>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</si>
  <si>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</si>
  <si>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</si>
  <si>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</si>
  <si>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</si>
  <si>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</si>
  <si>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</si>
  <si>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</si>
  <si>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</si>
  <si>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</si>
  <si>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</si>
  <si>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</si>
  <si>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</si>
  <si>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</si>
  <si>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</si>
  <si>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</si>
  <si>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</si>
  <si>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</si>
  <si>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</si>
  <si>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</si>
  <si>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</si>
  <si>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</si>
  <si>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</si>
  <si>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</si>
  <si>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</si>
  <si>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</si>
  <si>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</si>
  <si>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</si>
  <si>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</si>
  <si>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</si>
  <si>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</si>
  <si>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</si>
  <si>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</si>
  <si>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</si>
  <si>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</si>
  <si>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</si>
  <si>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</si>
  <si>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</si>
  <si>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</si>
  <si>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</si>
  <si>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</si>
  <si>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</si>
  <si>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</si>
  <si>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</si>
  <si>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</si>
  <si>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</si>
  <si>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</si>
  <si>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</si>
  <si>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</si>
  <si>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</si>
  <si>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</si>
  <si>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</si>
  <si>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</si>
  <si>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</si>
  <si>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</si>
  <si>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</si>
  <si>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</si>
  <si>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</si>
  <si>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</si>
  <si>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</si>
  <si>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</si>
  <si>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</si>
  <si>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</si>
  <si>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</si>
  <si>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</si>
  <si>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</si>
  <si>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</si>
  <si>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</si>
  <si>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</si>
  <si>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</si>
  <si>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</si>
  <si>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</si>
  <si>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</si>
  <si>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</si>
  <si>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</si>
  <si>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</si>
  <si>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</si>
  <si>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</si>
  <si>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</si>
  <si>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</si>
  <si>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</si>
  <si>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</si>
  <si>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</si>
  <si>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</si>
  <si>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</si>
  <si>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</si>
  <si>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</si>
  <si>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</si>
  <si>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</si>
  <si>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</si>
  <si>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</si>
  <si>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</si>
  <si>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</si>
  <si>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</si>
  <si>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</si>
  <si>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</si>
  <si>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</si>
  <si>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</si>
  <si>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</si>
  <si>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</si>
  <si>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</si>
  <si>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</si>
  <si>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</si>
  <si>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</si>
  <si>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</si>
  <si>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</si>
  <si>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</si>
  <si>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</si>
  <si>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</si>
  <si>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</si>
  <si>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</si>
  <si>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</si>
  <si>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</si>
  <si>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</si>
  <si>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</si>
  <si>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</si>
  <si>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</si>
  <si>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</si>
  <si>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</si>
  <si>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</si>
  <si>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</si>
  <si>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</si>
  <si>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</si>
  <si>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</si>
  <si>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</si>
  <si>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</si>
  <si>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</si>
  <si>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</si>
  <si>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</si>
  <si>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</si>
  <si>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</si>
  <si>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</si>
  <si>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</si>
  <si>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</si>
  <si>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</si>
  <si>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</si>
  <si>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</si>
  <si>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</si>
  <si>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</si>
  <si>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</si>
  <si>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</si>
  <si>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</si>
  <si>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</si>
  <si>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</si>
  <si>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</si>
  <si>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</si>
  <si>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</si>
  <si>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</si>
  <si>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</si>
  <si>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</si>
  <si>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</si>
  <si>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</si>
  <si>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</si>
  <si>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</si>
  <si>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</si>
  <si>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</si>
  <si>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</si>
  <si>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</si>
  <si>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</si>
  <si>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</si>
  <si>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</si>
  <si>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</si>
  <si>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</si>
  <si>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</si>
  <si>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</si>
  <si>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</si>
  <si>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</si>
  <si>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</si>
  <si>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</si>
  <si>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</si>
  <si>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</si>
  <si>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</si>
  <si>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</si>
  <si>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</si>
  <si>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</si>
  <si>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</si>
  <si>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</si>
  <si>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</si>
  <si>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</si>
  <si>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</si>
  <si>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</si>
  <si>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</si>
  <si>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</si>
  <si>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</si>
  <si>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</si>
  <si>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</si>
  <si>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</si>
  <si>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</si>
  <si>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</si>
  <si>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</si>
  <si>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</si>
  <si>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</si>
  <si>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</si>
  <si>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</si>
  <si>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</si>
  <si>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</si>
  <si>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</si>
  <si>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</si>
  <si>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</si>
  <si>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</si>
  <si>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</si>
  <si>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</si>
  <si>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</si>
  <si>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</si>
  <si>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</si>
  <si>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</si>
  <si>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</si>
  <si>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</si>
  <si>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</si>
  <si>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</si>
  <si>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</si>
  <si>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</si>
  <si>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</si>
  <si>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</si>
  <si>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</si>
  <si>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</si>
  <si>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</si>
  <si>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</si>
  <si>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</si>
  <si>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</si>
  <si>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</si>
  <si>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</si>
  <si>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</si>
  <si>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</si>
  <si>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</si>
  <si>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</si>
  <si>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</si>
  <si>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</si>
  <si>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</si>
  <si>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</si>
  <si>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</si>
  <si>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</si>
  <si>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</si>
  <si>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</si>
  <si>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</si>
  <si>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</si>
  <si>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</si>
  <si>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</si>
  <si>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</si>
  <si>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</si>
  <si>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</si>
  <si>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</si>
  <si>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</si>
  <si>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</si>
  <si>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</si>
  <si>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</si>
  <si>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</si>
  <si>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</si>
  <si>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</si>
  <si>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</si>
  <si>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</si>
  <si>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</si>
  <si>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</si>
  <si>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</si>
  <si>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</si>
  <si>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</si>
  <si>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</si>
  <si>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</si>
  <si>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</si>
  <si>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</si>
  <si>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</si>
  <si>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</si>
  <si>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</si>
  <si>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</si>
  <si>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</si>
  <si>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</si>
  <si>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</si>
  <si>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</si>
  <si>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</si>
  <si>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</si>
  <si>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</si>
  <si>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</si>
  <si>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</si>
  <si>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</si>
  <si>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</si>
  <si>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</si>
  <si>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</si>
  <si>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</si>
  <si>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</si>
  <si>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</si>
  <si>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</si>
  <si>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</si>
  <si>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</si>
  <si>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</si>
  <si>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</si>
  <si>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</si>
  <si>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</si>
  <si>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</si>
  <si>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</si>
  <si>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</si>
  <si>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</si>
  <si>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</si>
  <si>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</si>
  <si>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</si>
  <si>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</si>
  <si>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</si>
  <si>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</si>
  <si>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</si>
  <si>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</si>
  <si>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</si>
  <si>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</si>
  <si>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</si>
  <si>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</si>
  <si>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</si>
  <si>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</si>
  <si>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</si>
  <si>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</si>
  <si>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</si>
  <si>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</si>
  <si>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</si>
  <si>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</si>
  <si>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</si>
  <si>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</si>
  <si>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</si>
  <si>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</si>
  <si>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</si>
  <si>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</si>
  <si>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</si>
  <si>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</si>
  <si>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</si>
  <si>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</si>
  <si>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</si>
  <si>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</si>
  <si>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</si>
  <si>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</si>
  <si>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</si>
  <si>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</si>
  <si>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</si>
  <si>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</si>
  <si>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</si>
  <si>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</si>
  <si>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</si>
  <si>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</si>
  <si>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</si>
  <si>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</si>
  <si>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</si>
  <si>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</si>
  <si>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</si>
  <si>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</si>
  <si>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</si>
  <si>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</si>
  <si>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</si>
  <si>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</si>
  <si>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</si>
  <si>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</si>
  <si>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</si>
  <si>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</si>
  <si>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</si>
  <si>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</si>
  <si>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</si>
  <si>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</si>
  <si>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</si>
  <si>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</si>
  <si>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</si>
  <si>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</si>
  <si>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</si>
  <si>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</si>
  <si>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</si>
  <si>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</si>
  <si>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</si>
  <si>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</si>
  <si>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</si>
  <si>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</si>
  <si>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</si>
  <si>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</si>
  <si>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</si>
  <si>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</si>
  <si>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</si>
  <si>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</si>
  <si>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</si>
  <si>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</si>
  <si>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</si>
  <si>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</si>
  <si>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</si>
  <si>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</si>
  <si>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</si>
  <si>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</si>
  <si>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</si>
  <si>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</si>
  <si>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</si>
  <si>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</si>
  <si>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</si>
  <si>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</si>
  <si>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</si>
  <si>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</si>
  <si>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</si>
  <si>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</si>
  <si>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</si>
  <si>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</si>
  <si>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</si>
  <si>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</si>
  <si>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</si>
  <si>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</si>
  <si>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</si>
  <si>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</si>
  <si>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</si>
  <si>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</si>
  <si>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</si>
  <si>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</si>
  <si>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</si>
  <si>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</si>
  <si>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</si>
  <si>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</si>
  <si>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</si>
  <si>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</si>
  <si>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</si>
  <si>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</si>
  <si>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</si>
  <si>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</si>
  <si>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</si>
  <si>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</si>
  <si>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</si>
  <si>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</si>
  <si>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</si>
  <si>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</si>
  <si>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</si>
  <si>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</si>
  <si>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</si>
  <si>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</si>
  <si>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</si>
  <si>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</si>
  <si>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</si>
  <si>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</si>
  <si>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</si>
  <si>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</si>
  <si>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</si>
  <si>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</si>
  <si>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</si>
  <si>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</si>
  <si>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</si>
  <si>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</si>
  <si>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</si>
  <si>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</si>
  <si>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</si>
  <si>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</si>
  <si>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</si>
  <si>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</si>
  <si>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</si>
  <si>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</si>
  <si>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</si>
  <si>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</si>
  <si>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</si>
  <si>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</si>
  <si>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</si>
  <si>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</si>
  <si>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</si>
  <si>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</si>
  <si>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</si>
  <si>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</si>
  <si>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</si>
  <si>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</si>
  <si>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</si>
  <si>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</si>
  <si>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</si>
  <si>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</si>
  <si>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</si>
  <si>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</si>
  <si>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</si>
  <si>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</si>
  <si>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</si>
  <si>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</si>
  <si>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</si>
  <si>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</si>
  <si>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</si>
  <si>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</si>
  <si>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</si>
  <si>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</si>
  <si>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</si>
  <si>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</si>
  <si>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</si>
  <si>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</si>
  <si>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</si>
  <si>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</si>
  <si>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</si>
  <si>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</si>
  <si>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</si>
  <si>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</si>
  <si>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</si>
  <si>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</si>
  <si>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</si>
  <si>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</si>
  <si>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</si>
  <si>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</si>
  <si>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</si>
  <si>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</si>
  <si>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</si>
  <si>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</si>
  <si>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</si>
  <si>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</si>
  <si>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</si>
  <si>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</si>
  <si>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</si>
  <si>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</si>
  <si>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</si>
  <si>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</si>
  <si>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</si>
  <si>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</si>
  <si>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</si>
  <si>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</si>
  <si>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</si>
  <si>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</si>
  <si>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</si>
  <si>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</si>
  <si>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</si>
  <si>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</si>
  <si>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</si>
  <si>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</si>
  <si>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</si>
  <si>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</si>
  <si>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</si>
  <si>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</si>
  <si>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</si>
  <si>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</si>
  <si>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</si>
  <si>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</si>
  <si>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</si>
  <si>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</si>
  <si>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</si>
  <si>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</si>
  <si>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</si>
  <si>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</si>
  <si>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</si>
  <si>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</si>
  <si>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</si>
  <si>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</si>
  <si>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</si>
  <si>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</si>
  <si>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</si>
  <si>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</si>
  <si>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</si>
  <si>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</si>
  <si>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</si>
  <si>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</si>
  <si>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</si>
  <si>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</si>
  <si>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</si>
  <si>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</si>
  <si>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</si>
  <si>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</si>
  <si>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</si>
  <si>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</si>
  <si>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</si>
  <si>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</si>
  <si>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</si>
  <si>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</si>
  <si>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</si>
  <si>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</si>
  <si>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</si>
  <si>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</si>
  <si>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</si>
  <si>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</si>
  <si>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</si>
  <si>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</si>
  <si>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</si>
  <si>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</si>
  <si>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</si>
  <si>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</si>
  <si>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</si>
  <si>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</si>
  <si>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</si>
  <si>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</si>
  <si>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</si>
  <si>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</si>
  <si>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</si>
  <si>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</si>
  <si>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</si>
  <si>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</si>
  <si>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</si>
  <si>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</si>
  <si>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</si>
  <si>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</si>
  <si>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</si>
  <si>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</si>
  <si>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</si>
  <si>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</si>
  <si>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</si>
  <si>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</si>
  <si>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</si>
  <si>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</si>
  <si>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</si>
  <si>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</si>
  <si>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</si>
  <si>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</si>
  <si>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</si>
  <si>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</si>
  <si>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</si>
  <si>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</si>
  <si>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</si>
  <si>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</si>
  <si>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</si>
  <si>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</si>
  <si>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</si>
  <si>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</si>
  <si>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</si>
  <si>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</si>
  <si>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</si>
  <si>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</si>
  <si>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</si>
  <si>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</si>
  <si>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</si>
  <si>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</si>
  <si>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</si>
  <si>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</si>
  <si>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</si>
  <si>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</si>
  <si>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</si>
  <si>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</si>
  <si>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</si>
  <si>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</si>
  <si>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</si>
  <si>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</si>
  <si>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</si>
  <si>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</si>
  <si>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</si>
  <si>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</si>
  <si>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</si>
  <si>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</si>
  <si>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</si>
  <si>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</si>
  <si>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</si>
  <si>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</si>
  <si>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</si>
  <si>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</si>
  <si>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</si>
  <si>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</si>
  <si>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</si>
  <si>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</si>
  <si>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</si>
  <si>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</si>
  <si>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</si>
  <si>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</si>
  <si>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</si>
  <si>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</si>
  <si>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</si>
  <si>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</si>
  <si>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</si>
  <si>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</si>
  <si>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</si>
  <si>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</si>
  <si>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</si>
  <si>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</si>
  <si>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</si>
  <si>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</si>
  <si>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</si>
  <si>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</si>
  <si>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</si>
  <si>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</si>
  <si>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</si>
  <si>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</si>
  <si>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</si>
  <si>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</si>
  <si>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</si>
  <si>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</si>
  <si>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</si>
  <si>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</si>
  <si>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</si>
  <si>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</si>
  <si>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</si>
  <si>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</si>
  <si>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</si>
  <si>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</si>
  <si>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</si>
  <si>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</si>
  <si>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</si>
  <si>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</si>
  <si>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</si>
  <si>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</si>
  <si>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</si>
  <si>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</si>
  <si>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</si>
  <si>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</si>
  <si>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</si>
  <si>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</si>
  <si>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</si>
  <si>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</si>
  <si>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</si>
  <si>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</si>
  <si>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</si>
  <si>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</si>
  <si>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</si>
  <si>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</si>
  <si>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</si>
  <si>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</si>
  <si>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</si>
  <si>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</si>
  <si>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</si>
  <si>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</si>
  <si>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</si>
  <si>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</si>
  <si>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</si>
  <si>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</si>
  <si>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</si>
  <si>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</si>
  <si>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</si>
  <si>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</si>
  <si>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</si>
  <si>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</si>
  <si>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</si>
  <si>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</si>
  <si>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</si>
  <si>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</si>
  <si>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</si>
  <si>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</si>
  <si>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</si>
  <si>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</si>
  <si>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</si>
  <si>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</si>
  <si>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</si>
  <si>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</si>
  <si>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</si>
  <si>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</si>
  <si>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</si>
  <si>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</si>
  <si>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</si>
  <si>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</si>
  <si>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</si>
  <si>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</si>
  <si>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</si>
  <si>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</si>
  <si>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</si>
  <si>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</si>
  <si>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</si>
  <si>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</si>
  <si>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</si>
  <si>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</si>
  <si>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</si>
  <si>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</si>
  <si>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</si>
  <si>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</si>
  <si>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</si>
  <si>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</si>
  <si>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</si>
  <si>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</si>
  <si>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</si>
  <si>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</si>
  <si>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</si>
  <si>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</si>
  <si>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</si>
  <si>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</si>
  <si>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</si>
  <si>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</si>
  <si>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</si>
  <si>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</si>
  <si>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</si>
  <si>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</si>
  <si>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</si>
  <si>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</si>
  <si>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</si>
  <si>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</si>
  <si>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</si>
  <si>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</si>
  <si>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</si>
  <si>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</si>
  <si>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</si>
  <si>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</si>
  <si>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</si>
  <si>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</si>
  <si>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</si>
  <si>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</si>
  <si>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</si>
  <si>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</si>
  <si>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</si>
  <si>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</si>
  <si>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</si>
  <si>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</si>
  <si>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</si>
  <si>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</si>
  <si>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</si>
  <si>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</si>
  <si>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</si>
  <si>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</si>
  <si>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</si>
  <si>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</si>
  <si>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</si>
  <si>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</si>
  <si>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</si>
  <si>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</si>
  <si>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</si>
  <si>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</si>
  <si>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</si>
  <si>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</si>
  <si>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</si>
  <si>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</si>
  <si>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</si>
  <si>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</si>
  <si>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</si>
  <si>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</si>
  <si>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</si>
  <si>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</si>
  <si>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</si>
  <si>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</si>
  <si>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</si>
  <si>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</si>
  <si>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</si>
  <si>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</si>
  <si>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</si>
  <si>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</si>
  <si>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</si>
  <si>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</si>
  <si>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</si>
  <si>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</si>
  <si>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</si>
  <si>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</si>
  <si>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</si>
  <si>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</si>
  <si>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</si>
  <si>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</si>
  <si>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</si>
  <si>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</si>
  <si>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</si>
  <si>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</si>
  <si>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</si>
  <si>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</si>
  <si>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</si>
  <si>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</si>
  <si>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</si>
  <si>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</si>
  <si>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</si>
  <si>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</si>
  <si>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</si>
  <si>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</si>
  <si>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</si>
  <si>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</si>
  <si>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</si>
  <si>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</si>
  <si>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</si>
  <si>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</si>
  <si>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</si>
  <si>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</si>
  <si>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</si>
  <si>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</si>
  <si>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</si>
  <si>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</si>
  <si>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</si>
  <si>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</si>
  <si>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</si>
  <si>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</si>
  <si>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</si>
  <si>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</si>
  <si>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</si>
  <si>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</si>
  <si>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</si>
  <si>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</si>
  <si>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</si>
  <si>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</si>
  <si>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</si>
  <si>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</si>
  <si>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</si>
  <si>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</si>
  <si>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</si>
  <si>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</si>
  <si>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</si>
  <si>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</si>
  <si>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</si>
  <si>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</si>
  <si>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</si>
  <si>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</si>
  <si>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</si>
  <si>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</si>
  <si>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</si>
  <si>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</si>
  <si>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</si>
  <si>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</si>
  <si>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</si>
  <si>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</si>
  <si>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</si>
  <si>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</si>
  <si>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</si>
  <si>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</si>
  <si>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</si>
  <si>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</si>
  <si>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</si>
  <si>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</si>
  <si>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</si>
  <si>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</si>
  <si>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</si>
  <si>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</si>
  <si>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</si>
  <si>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</si>
  <si>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</si>
  <si>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</si>
  <si>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</si>
  <si>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</si>
  <si>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</si>
  <si>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</si>
  <si>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</si>
  <si>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</si>
  <si>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</si>
  <si>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</si>
  <si>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</si>
  <si>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</si>
  <si>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</si>
  <si>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</si>
  <si>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</si>
  <si>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</si>
  <si>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</si>
  <si>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</si>
  <si>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</si>
  <si>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</si>
  <si>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</si>
  <si>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</si>
  <si>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</si>
  <si>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</si>
  <si>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</si>
  <si>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</si>
  <si>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</si>
  <si>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</si>
  <si>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</si>
  <si>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</si>
  <si>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</si>
  <si>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</si>
  <si>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</si>
  <si>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</si>
  <si>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</si>
  <si>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</si>
  <si>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</si>
  <si>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</si>
  <si>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</si>
  <si>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</si>
  <si>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</si>
  <si>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</si>
  <si>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</si>
  <si>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</si>
  <si>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</si>
  <si>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</si>
  <si>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</si>
  <si>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</si>
  <si>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</si>
  <si>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</si>
  <si>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</si>
  <si>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</si>
  <si>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</si>
  <si>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</si>
  <si>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</si>
  <si>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</si>
  <si>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</si>
  <si>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</si>
  <si>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</si>
  <si>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</si>
  <si>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</si>
  <si>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</si>
  <si>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</si>
  <si>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</si>
  <si>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</si>
  <si>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</si>
  <si>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</si>
  <si>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</si>
  <si>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</si>
  <si>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</si>
  <si>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</si>
  <si>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</si>
  <si>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</si>
  <si>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</si>
  <si>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</si>
  <si>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</si>
  <si>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</si>
  <si>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</si>
  <si>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</si>
  <si>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</si>
  <si>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</si>
  <si>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</si>
  <si>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</si>
  <si>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</si>
  <si>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</si>
  <si>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</si>
  <si>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</si>
  <si>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</si>
  <si>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</si>
  <si>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</si>
  <si>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</si>
  <si>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</si>
  <si>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</si>
  <si>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</si>
  <si>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</si>
  <si>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</si>
  <si>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</si>
  <si>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</si>
  <si>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</si>
  <si>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</si>
  <si>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</si>
  <si>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</si>
  <si>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</si>
  <si>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</si>
  <si>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</si>
  <si>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</si>
  <si>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</si>
  <si>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</si>
  <si>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</si>
  <si>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</si>
  <si>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</si>
  <si>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</si>
  <si>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</si>
  <si>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</si>
  <si>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</si>
  <si>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</si>
  <si>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</si>
  <si>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</si>
  <si>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</si>
  <si>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</si>
  <si>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</si>
  <si>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</si>
  <si>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</si>
  <si>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</si>
  <si>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</si>
  <si>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</si>
  <si>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</si>
  <si>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</si>
  <si>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</si>
  <si>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</si>
  <si>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</si>
  <si>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</si>
  <si>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</si>
  <si>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</si>
  <si>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</si>
  <si>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</si>
  <si>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</si>
  <si>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</si>
  <si>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</si>
  <si>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</si>
  <si>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</si>
  <si>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</si>
  <si>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</si>
  <si>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</si>
  <si>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</si>
  <si>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</si>
  <si>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</si>
  <si>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</si>
  <si>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</si>
  <si>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</si>
  <si>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</si>
  <si>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</si>
  <si>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</si>
  <si>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</si>
  <si>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</si>
  <si>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</si>
  <si>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</si>
  <si>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</si>
  <si>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</si>
  <si>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</si>
  <si>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</si>
  <si>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</si>
  <si>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</si>
  <si>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</si>
  <si>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</si>
  <si>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</si>
  <si>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</si>
  <si>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</si>
  <si>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</si>
  <si>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</si>
  <si>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</si>
  <si>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</si>
  <si>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</si>
  <si>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</si>
  <si>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</si>
  <si>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</si>
  <si>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</si>
  <si>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</si>
  <si>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</si>
  <si>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</si>
  <si>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</si>
  <si>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</si>
  <si>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</si>
  <si>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</si>
  <si>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</si>
  <si>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</si>
  <si>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</si>
  <si>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</si>
  <si>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</si>
  <si>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</si>
  <si>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</si>
  <si>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</si>
  <si>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</si>
  <si>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</si>
  <si>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</si>
  <si>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</si>
  <si>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</si>
  <si>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</si>
  <si>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</si>
  <si>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</si>
  <si>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</si>
  <si>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</si>
  <si>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</si>
  <si>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</si>
  <si>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</si>
  <si>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</si>
  <si>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</si>
  <si>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</si>
  <si>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</si>
  <si>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</si>
  <si>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</si>
  <si>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</si>
  <si>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</si>
  <si>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</si>
  <si>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</si>
  <si>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</si>
  <si>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</si>
  <si>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</si>
  <si>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</si>
  <si>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</si>
  <si>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</si>
  <si>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</si>
  <si>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</si>
  <si>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</si>
  <si>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</si>
  <si>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</si>
  <si>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</si>
  <si>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</si>
  <si>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</si>
  <si>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</si>
  <si>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</si>
  <si>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</si>
  <si>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</si>
  <si>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</si>
  <si>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</si>
  <si>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</si>
  <si>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</si>
  <si>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</si>
  <si>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</si>
  <si>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</si>
  <si>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</si>
  <si>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</si>
  <si>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</si>
  <si>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</si>
  <si>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</si>
  <si>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</si>
  <si>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</si>
  <si>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</si>
  <si>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</si>
  <si>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</si>
  <si>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</si>
  <si>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</si>
  <si>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</si>
  <si>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</si>
  <si>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</si>
  <si>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</si>
  <si>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</si>
  <si>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</si>
  <si>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</si>
  <si>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</si>
  <si>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</si>
  <si>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</si>
  <si>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</si>
  <si>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</si>
  <si>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</si>
  <si>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</si>
  <si>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</si>
  <si>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</si>
  <si>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</si>
  <si>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</si>
  <si>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</si>
  <si>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</si>
  <si>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</si>
  <si>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</si>
  <si>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</si>
  <si>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</si>
  <si>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</si>
  <si>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</si>
  <si>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</si>
  <si>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</si>
  <si>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</si>
  <si>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</si>
  <si>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</si>
  <si>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</si>
  <si>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</si>
  <si>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</si>
  <si>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</si>
  <si>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</si>
  <si>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</si>
  <si>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</si>
  <si>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</si>
  <si>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</si>
  <si>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</si>
  <si>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</si>
  <si>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</si>
  <si>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</si>
  <si>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</si>
  <si>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</si>
  <si>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</si>
  <si>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</si>
  <si>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</si>
  <si>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</si>
  <si>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</si>
  <si>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</si>
  <si>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</si>
  <si>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</si>
  <si>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</si>
  <si>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</si>
  <si>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</si>
  <si>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</si>
  <si>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</si>
  <si>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</si>
  <si>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</si>
  <si>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</si>
  <si>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</si>
  <si>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</si>
  <si>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</si>
  <si>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</si>
  <si>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</si>
  <si>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</si>
  <si>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</si>
  <si>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</si>
  <si>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</si>
  <si>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</si>
  <si>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</si>
  <si>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</si>
  <si>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</si>
  <si>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</si>
  <si>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</si>
  <si>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</si>
  <si>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</si>
  <si>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</si>
  <si>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</si>
  <si>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</si>
  <si>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</si>
  <si>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</si>
  <si>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</si>
  <si>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</si>
  <si>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</si>
  <si>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</si>
  <si>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</si>
  <si>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</si>
  <si>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</si>
  <si>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</si>
  <si>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</si>
  <si>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</si>
  <si>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</si>
  <si>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</si>
  <si>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</si>
  <si>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</si>
  <si>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</si>
  <si>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</si>
  <si>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</si>
  <si>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</si>
  <si>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</si>
  <si>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</si>
  <si>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</si>
  <si>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</si>
  <si>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</si>
  <si>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</si>
  <si>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</si>
  <si>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</si>
  <si>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</si>
  <si>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</si>
  <si>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</si>
  <si>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</si>
  <si>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</si>
  <si>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</si>
  <si>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</si>
  <si>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</si>
  <si>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</si>
  <si>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</si>
  <si>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</si>
  <si>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</si>
  <si>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</si>
  <si>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</si>
  <si>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</si>
  <si>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</si>
  <si>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</si>
  <si>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</si>
  <si>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</si>
  <si>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</si>
  <si>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</si>
  <si>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</si>
  <si>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</si>
  <si>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</si>
  <si>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</si>
  <si>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</si>
  <si>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</si>
  <si>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</si>
  <si>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</si>
  <si>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</si>
  <si>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</si>
  <si>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</si>
  <si>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</si>
  <si>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</si>
  <si>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</si>
  <si>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</si>
  <si>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</si>
  <si>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</si>
  <si>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</si>
  <si>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</si>
  <si>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</si>
  <si>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</si>
  <si>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</si>
  <si>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</si>
  <si>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</si>
  <si>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</si>
  <si>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</si>
  <si>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</si>
  <si>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</si>
  <si>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</si>
  <si>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</si>
  <si>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</si>
  <si>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</si>
  <si>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</si>
  <si>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</si>
  <si>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</si>
  <si>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</si>
  <si>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</si>
  <si>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</si>
  <si>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</si>
  <si>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</si>
  <si>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</si>
  <si>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</si>
  <si>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</si>
  <si>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</si>
  <si>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</si>
  <si>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</si>
  <si>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</si>
  <si>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</si>
  <si>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</si>
  <si>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</si>
  <si>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</si>
  <si>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</si>
  <si>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</si>
  <si>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</si>
  <si>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</si>
  <si>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</si>
  <si>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</si>
  <si>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</si>
  <si>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</si>
  <si>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</si>
  <si>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</si>
  <si>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</si>
  <si>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</si>
  <si>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</si>
  <si>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</si>
  <si>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</si>
  <si>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</si>
  <si>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</si>
  <si>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</si>
  <si>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</si>
  <si>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</si>
  <si>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</si>
  <si>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</si>
  <si>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</si>
  <si>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</si>
  <si>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</si>
  <si>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</si>
  <si>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</si>
  <si>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</si>
  <si>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</si>
  <si>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</si>
  <si>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</si>
  <si>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</si>
  <si>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</si>
  <si>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</si>
  <si>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</si>
  <si>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</si>
  <si>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</si>
  <si>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</si>
  <si>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</si>
  <si>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</si>
  <si>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</si>
  <si>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</si>
  <si>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</si>
  <si>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</si>
  <si>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</si>
  <si>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</si>
  <si>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</si>
  <si>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</si>
  <si>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</si>
  <si>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</si>
  <si>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</si>
  <si>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</si>
  <si>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</si>
  <si>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</si>
  <si>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</si>
  <si>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</si>
  <si>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</si>
  <si>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</si>
  <si>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</si>
  <si>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</si>
  <si>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</si>
  <si>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</si>
  <si>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</si>
  <si>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</si>
  <si>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</si>
  <si>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</si>
  <si>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</si>
  <si>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</si>
  <si>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</si>
  <si>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</si>
  <si>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</si>
  <si>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</si>
  <si>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</si>
  <si>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</si>
  <si>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</si>
  <si>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</si>
  <si>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</si>
  <si>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</si>
  <si>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</si>
  <si>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</si>
  <si>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</si>
  <si>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</si>
  <si>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</si>
  <si>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</si>
  <si>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</si>
  <si>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</si>
  <si>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</si>
  <si>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</si>
  <si>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</si>
  <si>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</si>
  <si>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</si>
  <si>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</si>
  <si>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</si>
  <si>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</si>
  <si>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</si>
  <si>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</si>
  <si>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</si>
  <si>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</si>
  <si>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</si>
  <si>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</si>
  <si>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</si>
  <si>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</si>
  <si>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</si>
  <si>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</si>
  <si>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</si>
  <si>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</si>
  <si>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</si>
  <si>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</si>
  <si>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</si>
  <si>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</si>
  <si>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</si>
  <si>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</si>
  <si>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</si>
  <si>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</si>
  <si>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</si>
  <si>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</si>
  <si>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</si>
  <si>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</si>
  <si>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</si>
  <si>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</si>
  <si>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</si>
  <si>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</si>
  <si>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</si>
  <si>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</si>
  <si>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</si>
  <si>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</si>
  <si>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</si>
  <si>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</si>
  <si>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</si>
  <si>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</si>
  <si>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</si>
  <si>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</si>
  <si>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</si>
  <si>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</si>
  <si>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</si>
  <si>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</si>
  <si>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</si>
  <si>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</si>
  <si>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</si>
  <si>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</si>
  <si>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</si>
  <si>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</si>
  <si>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</si>
  <si>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</si>
  <si>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</si>
  <si>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</si>
  <si>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</si>
  <si>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</si>
  <si>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</si>
  <si>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</si>
  <si>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</si>
  <si>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</si>
  <si>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</si>
  <si>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</si>
  <si>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</si>
  <si>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</si>
  <si>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</si>
  <si>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</si>
  <si>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</si>
  <si>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</si>
  <si>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</si>
  <si>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</si>
  <si>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</si>
  <si>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</si>
  <si>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</si>
  <si>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</si>
  <si>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</si>
  <si>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</si>
  <si>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</si>
  <si>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</si>
  <si>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</si>
  <si>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</si>
  <si>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</si>
  <si>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</si>
  <si>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</si>
  <si>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</si>
  <si>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</si>
  <si>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</si>
  <si>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</si>
  <si>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</si>
  <si>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</si>
  <si>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</si>
  <si>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</si>
  <si>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</si>
  <si>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</si>
  <si>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</si>
  <si>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</si>
  <si>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</si>
  <si>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</si>
  <si>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</si>
  <si>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</si>
  <si>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</si>
  <si>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</si>
  <si>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</si>
  <si>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</si>
  <si>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</si>
  <si>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</si>
  <si>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</si>
  <si>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</si>
  <si>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</si>
  <si>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</si>
  <si>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</si>
  <si>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</si>
  <si>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</si>
  <si>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</si>
  <si>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</si>
  <si>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</si>
  <si>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</si>
  <si>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</si>
  <si>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</si>
  <si>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</si>
  <si>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</si>
  <si>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</si>
  <si>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</si>
  <si>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</si>
  <si>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</si>
  <si>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</si>
  <si>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</si>
  <si>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</si>
  <si>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</si>
  <si>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</si>
  <si>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</si>
  <si>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</si>
  <si>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</si>
  <si>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</si>
  <si>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</si>
  <si>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</si>
  <si>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</si>
  <si>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</si>
  <si>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</si>
  <si>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</si>
  <si>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</si>
  <si>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</si>
  <si>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</si>
  <si>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</si>
  <si>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</si>
  <si>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</si>
  <si>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</si>
  <si>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</si>
  <si>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</si>
  <si>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</si>
  <si>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</si>
  <si>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</si>
  <si>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</si>
  <si>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</si>
  <si>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</si>
  <si>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</si>
  <si>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</si>
  <si>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</si>
  <si>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</si>
  <si>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</si>
  <si>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</si>
  <si>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</si>
  <si>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</si>
  <si>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</si>
  <si>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</si>
  <si>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</si>
  <si>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</si>
  <si>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</si>
  <si>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</si>
  <si>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</si>
  <si>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</si>
  <si>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</si>
  <si>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</si>
  <si>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</si>
  <si>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</si>
  <si>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</si>
  <si>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</si>
  <si>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</si>
  <si>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</si>
  <si>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</si>
  <si>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</si>
  <si>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</si>
  <si>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</si>
  <si>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</si>
  <si>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</si>
  <si>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</si>
  <si>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</si>
  <si>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</si>
  <si>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</si>
  <si>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</si>
  <si>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</si>
  <si>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</si>
  <si>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</si>
  <si>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</si>
  <si>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</si>
  <si>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</si>
  <si>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</si>
  <si>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</si>
  <si>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</si>
  <si>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</si>
  <si>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</si>
  <si>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</si>
  <si>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</si>
  <si>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</si>
  <si>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</si>
  <si>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</si>
  <si>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</si>
  <si>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</si>
  <si>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</si>
  <si>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</si>
  <si>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</si>
  <si>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</si>
  <si>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</si>
  <si>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</si>
  <si>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</si>
  <si>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</si>
  <si>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</si>
  <si>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</si>
  <si>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</si>
  <si>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</si>
  <si>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</si>
  <si>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</si>
  <si>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</si>
  <si>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</si>
  <si>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</si>
  <si>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</si>
  <si>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</si>
  <si>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</si>
  <si>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</si>
  <si>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</si>
  <si>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</si>
  <si>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</si>
  <si>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</si>
  <si>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</si>
  <si>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</si>
  <si>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</si>
  <si>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</si>
  <si>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</si>
  <si>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</si>
  <si>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</si>
  <si>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</si>
  <si>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</si>
  <si>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</si>
  <si>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</si>
  <si>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</si>
  <si>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</si>
  <si>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</si>
  <si>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</si>
  <si>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</si>
  <si>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</si>
  <si>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</si>
  <si>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</si>
  <si>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</si>
  <si>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</si>
  <si>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</si>
  <si>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</si>
  <si>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</si>
  <si>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</si>
  <si>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</si>
  <si>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</si>
  <si>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</si>
  <si>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</si>
  <si>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</si>
  <si>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</si>
  <si>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</si>
  <si>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</si>
  <si>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</si>
  <si>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</si>
  <si>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</si>
  <si>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</si>
  <si>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</si>
  <si>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</si>
  <si>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</si>
  <si>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</si>
  <si>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</si>
  <si>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</si>
  <si>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</si>
  <si>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</si>
  <si>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</si>
  <si>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</si>
  <si>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</si>
  <si>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</si>
  <si>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</si>
  <si>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</si>
  <si>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</si>
  <si>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</si>
  <si>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</si>
  <si>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</si>
  <si>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</si>
  <si>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</si>
  <si>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</si>
  <si>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</si>
  <si>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</si>
  <si>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</si>
  <si>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</si>
  <si>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</si>
  <si>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</si>
  <si>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</si>
  <si>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</si>
  <si>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</si>
  <si>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</si>
  <si>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</si>
  <si>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</si>
  <si>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</si>
  <si>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</si>
  <si>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</si>
  <si>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</si>
  <si>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</si>
  <si>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</si>
  <si>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</si>
  <si>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</si>
  <si>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</si>
  <si>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</si>
  <si>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</si>
  <si>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</si>
  <si>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</si>
  <si>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</si>
  <si>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</si>
  <si>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</si>
  <si>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</si>
  <si>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</si>
  <si>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</si>
  <si>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</si>
  <si>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</si>
  <si>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</si>
  <si>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</si>
  <si>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</si>
  <si>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</si>
  <si>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</si>
  <si>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</si>
  <si>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</si>
  <si>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</si>
  <si>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</si>
  <si>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</si>
  <si>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</si>
  <si>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</si>
  <si>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</si>
  <si>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</si>
  <si>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</si>
  <si>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</si>
  <si>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</si>
  <si>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</si>
  <si>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</si>
  <si>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</si>
  <si>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</si>
  <si>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</si>
  <si>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</si>
  <si>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</si>
  <si>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</si>
  <si>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</si>
  <si>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</si>
  <si>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</si>
  <si>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</si>
  <si>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</si>
  <si>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</si>
  <si>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</si>
  <si>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</si>
  <si>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</si>
  <si>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</si>
  <si>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</si>
  <si>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</si>
  <si>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</si>
  <si>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</si>
  <si>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</si>
  <si>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</si>
  <si>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</si>
  <si>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</si>
  <si>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</si>
  <si>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</si>
  <si>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</si>
  <si>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</si>
  <si>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</si>
  <si>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</si>
  <si>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</si>
  <si>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</si>
  <si>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</si>
  <si>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</si>
  <si>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</si>
  <si>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</si>
  <si>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</si>
  <si>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</si>
  <si>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</si>
  <si>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</si>
  <si>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</si>
  <si>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</si>
  <si>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</si>
  <si>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</si>
  <si>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</si>
  <si>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</si>
  <si>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</si>
  <si>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</si>
  <si>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</si>
  <si>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</si>
  <si>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</si>
  <si>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</si>
  <si>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</si>
  <si>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</si>
  <si>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</si>
  <si>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</si>
  <si>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</si>
  <si>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</si>
  <si>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</si>
  <si>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</si>
  <si>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</si>
  <si>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</si>
  <si>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</si>
  <si>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</si>
  <si>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</si>
  <si>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</si>
  <si>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</si>
  <si>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</si>
  <si>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</si>
  <si>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</si>
  <si>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</si>
  <si>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</si>
  <si>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</si>
  <si>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</si>
  <si>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</si>
  <si>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</si>
  <si>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</si>
  <si>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</si>
  <si>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</si>
  <si>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</si>
  <si>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</si>
  <si>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</si>
  <si>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</si>
  <si>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</si>
  <si>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</si>
  <si>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</si>
  <si>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</si>
  <si>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</si>
  <si>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</si>
  <si>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</si>
  <si>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</si>
  <si>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</si>
  <si>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</si>
  <si>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</si>
  <si>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</si>
  <si>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</si>
  <si>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</si>
  <si>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</si>
  <si>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</si>
  <si>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</si>
  <si>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</si>
  <si>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</si>
  <si>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</si>
  <si>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</si>
  <si>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</si>
  <si>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</si>
  <si>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</si>
  <si>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</si>
  <si>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</si>
  <si>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</si>
  <si>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</si>
  <si>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</si>
  <si>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</si>
  <si>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</si>
  <si>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</si>
  <si>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</si>
  <si>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</si>
  <si>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</si>
  <si>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</si>
  <si>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</si>
  <si>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</si>
  <si>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</si>
  <si>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</si>
  <si>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</si>
  <si>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</si>
  <si>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</si>
  <si>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</si>
  <si>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</si>
  <si>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</si>
  <si>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</si>
  <si>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</si>
  <si>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</si>
  <si>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</si>
  <si>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</si>
  <si>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</si>
  <si>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</si>
  <si>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</si>
  <si>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</si>
  <si>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</si>
  <si>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</si>
  <si>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</si>
  <si>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</si>
  <si>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</si>
  <si>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</si>
  <si>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</si>
  <si>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</si>
  <si>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</si>
  <si>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</si>
  <si>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</si>
  <si>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</si>
  <si>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</si>
  <si>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</si>
  <si>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</si>
  <si>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</si>
  <si>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</si>
  <si>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</si>
  <si>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</si>
  <si>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</si>
  <si>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</si>
  <si>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</si>
  <si>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</si>
  <si>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</si>
  <si>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</si>
  <si>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</si>
  <si>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</si>
  <si>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</si>
  <si>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</si>
  <si>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</si>
  <si>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</si>
  <si>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</si>
  <si>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</si>
  <si>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</si>
  <si>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</si>
  <si>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</si>
  <si>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</si>
  <si>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</si>
  <si>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</si>
  <si>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</si>
  <si>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</si>
  <si>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</si>
  <si>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</si>
  <si>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</si>
  <si>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</si>
  <si>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</si>
  <si>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</si>
  <si>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</si>
  <si>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</si>
  <si>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</si>
  <si>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</si>
  <si>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</si>
  <si>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</si>
  <si>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</si>
  <si>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</si>
  <si>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</si>
  <si>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</si>
  <si>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</si>
  <si>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</si>
  <si>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</si>
  <si>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</si>
  <si>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</si>
  <si>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</si>
  <si>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</si>
  <si>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</si>
  <si>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</si>
  <si>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</si>
  <si>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</si>
  <si>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</si>
  <si>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</si>
  <si>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</si>
  <si>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</si>
  <si>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</si>
  <si>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</si>
  <si>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</si>
  <si>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</si>
  <si>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</si>
  <si>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</si>
  <si>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</si>
  <si>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</si>
  <si>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</si>
  <si>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</si>
  <si>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</si>
  <si>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</si>
  <si>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</si>
  <si>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</si>
  <si>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</si>
  <si>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</si>
  <si>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</si>
  <si>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</si>
  <si>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</si>
  <si>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</si>
  <si>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</si>
  <si>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</si>
  <si>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</si>
  <si>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</si>
  <si>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</si>
  <si>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</si>
  <si>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</si>
  <si>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</si>
  <si>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</si>
  <si>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</si>
  <si>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</si>
  <si>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</si>
  <si>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</si>
  <si>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</si>
  <si>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</si>
  <si>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</si>
  <si>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</si>
  <si>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</si>
  <si>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</si>
  <si>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</si>
  <si>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</si>
  <si>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</si>
  <si>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</si>
  <si>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</si>
  <si>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</si>
  <si>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</si>
  <si>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</si>
  <si>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</si>
  <si>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</si>
  <si>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</si>
  <si>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</si>
  <si>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</si>
  <si>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</si>
  <si>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</si>
  <si>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</si>
  <si>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</si>
  <si>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</si>
  <si>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</si>
  <si>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</si>
  <si>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</si>
  <si>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</si>
  <si>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</si>
  <si>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</si>
  <si>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</si>
  <si>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</si>
  <si>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</si>
  <si>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</si>
  <si>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</si>
  <si>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</si>
  <si>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</si>
  <si>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</si>
  <si>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</si>
  <si>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</si>
  <si>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</si>
  <si>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</si>
  <si>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</si>
  <si>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</si>
  <si>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</si>
  <si>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</si>
  <si>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</si>
  <si>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</si>
  <si>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</si>
  <si>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</si>
  <si>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</si>
  <si>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</si>
  <si>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</si>
  <si>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</si>
  <si>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</si>
  <si>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</si>
  <si>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</si>
  <si>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</si>
  <si>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</si>
  <si>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</si>
  <si>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</si>
  <si>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</si>
  <si>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</si>
  <si>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</si>
  <si>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</si>
  <si>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</si>
  <si>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</si>
  <si>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</si>
  <si>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</si>
  <si>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</si>
  <si>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</si>
  <si>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</si>
  <si>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</si>
  <si>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</si>
  <si>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</si>
  <si>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</si>
  <si>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</si>
  <si>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</si>
  <si>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</si>
  <si>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</si>
  <si>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</si>
  <si>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</si>
  <si>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</si>
  <si>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</si>
  <si>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</si>
  <si>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</si>
  <si>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</si>
  <si>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</si>
  <si>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</si>
  <si>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</si>
  <si>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</si>
  <si>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</si>
  <si>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</si>
  <si>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</si>
  <si>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</si>
  <si>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</si>
  <si>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</si>
  <si>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</si>
  <si>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</si>
  <si>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</si>
  <si>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</si>
  <si>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</si>
  <si>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</si>
  <si>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</si>
  <si>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</si>
  <si>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</si>
  <si>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</si>
  <si>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</si>
  <si>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</si>
  <si>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</si>
  <si>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</si>
  <si>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</si>
  <si>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</si>
  <si>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</si>
  <si>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</si>
  <si>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</si>
  <si>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</si>
  <si>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</si>
  <si>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</si>
  <si>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</si>
  <si>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</si>
  <si>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</si>
  <si>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</si>
  <si>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</si>
  <si>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</si>
  <si>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</si>
  <si>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</si>
  <si>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</si>
  <si>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</si>
  <si>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</si>
  <si>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</si>
  <si>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</si>
  <si>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</si>
  <si>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</si>
  <si>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</si>
  <si>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</si>
  <si>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</si>
  <si>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</si>
  <si>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</si>
  <si>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</si>
  <si>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</si>
  <si>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</si>
  <si>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</si>
  <si>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</si>
  <si>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</si>
  <si>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</si>
  <si>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</si>
  <si>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</si>
  <si>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</si>
  <si>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</si>
  <si>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</si>
  <si>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</si>
  <si>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</si>
  <si>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</si>
  <si>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</si>
  <si>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</si>
  <si>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</si>
  <si>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</si>
  <si>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</si>
  <si>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</si>
  <si>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</si>
  <si>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</si>
  <si>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</si>
  <si>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</si>
  <si>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</si>
  <si>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</si>
  <si>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</si>
  <si>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</si>
  <si>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</si>
  <si>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</si>
  <si>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</si>
  <si>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</si>
  <si>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</si>
  <si>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</si>
  <si>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</si>
  <si>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</si>
  <si>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</si>
  <si>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</si>
  <si>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</si>
  <si>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</si>
  <si>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</si>
  <si>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</si>
  <si>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</si>
  <si>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</si>
  <si>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</si>
  <si>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</si>
  <si>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</si>
  <si>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</si>
  <si>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</si>
  <si>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</si>
  <si>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</si>
  <si>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</si>
  <si>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</si>
  <si>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</si>
  <si>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</si>
  <si>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</si>
  <si>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</si>
  <si>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</si>
  <si>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</si>
  <si>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</si>
  <si>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</si>
  <si>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</si>
  <si>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</si>
  <si>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</si>
  <si>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</si>
  <si>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</si>
  <si>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</si>
  <si>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</si>
  <si>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</si>
  <si>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</si>
  <si>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</si>
  <si>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</si>
  <si>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</si>
  <si>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</si>
  <si>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</si>
  <si>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</si>
  <si>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</si>
  <si>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</si>
  <si>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</si>
  <si>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</si>
  <si>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</si>
  <si>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</si>
  <si>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</si>
  <si>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</si>
  <si>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</si>
  <si>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</si>
  <si>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</si>
  <si>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</si>
  <si>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</si>
  <si>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</si>
  <si>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</si>
  <si>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</si>
  <si>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</si>
  <si>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</si>
  <si>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</si>
  <si>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</si>
  <si>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</si>
  <si>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</si>
  <si>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</si>
  <si>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</si>
  <si>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</si>
  <si>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</si>
  <si>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</si>
  <si>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</si>
  <si>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</si>
  <si>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</si>
  <si>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</si>
  <si>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</si>
  <si>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</si>
  <si>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</si>
  <si>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</si>
  <si>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</si>
  <si>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</si>
  <si>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</si>
  <si>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</si>
  <si>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</si>
  <si>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</si>
  <si>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</si>
  <si>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</si>
  <si>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</si>
  <si>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</si>
  <si>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</si>
  <si>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</si>
  <si>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</si>
  <si>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</si>
  <si>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</si>
  <si>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</si>
  <si>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</si>
  <si>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</si>
  <si>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</si>
  <si>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</si>
  <si>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</si>
  <si>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</si>
  <si>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</si>
  <si>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</si>
  <si>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</si>
  <si>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</si>
  <si>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</si>
  <si>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</si>
  <si>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</si>
  <si>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</si>
  <si>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</si>
  <si>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</si>
  <si>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</si>
  <si>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</si>
  <si>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</si>
  <si>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</si>
  <si>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</si>
  <si>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</si>
  <si>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</si>
  <si>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</si>
  <si>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</si>
  <si>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</si>
  <si>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</si>
  <si>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</si>
  <si>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</si>
  <si>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</si>
  <si>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</si>
  <si>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</si>
  <si>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</si>
  <si>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</si>
  <si>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</si>
  <si>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</si>
  <si>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</si>
  <si>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</si>
  <si>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</si>
  <si>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</si>
  <si>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</si>
  <si>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</si>
  <si>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</si>
  <si>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</si>
  <si>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</si>
  <si>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</si>
  <si>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</si>
  <si>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</si>
  <si>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</si>
  <si>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</si>
  <si>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</si>
  <si>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</si>
  <si>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</si>
  <si>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</si>
  <si>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</si>
  <si>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</si>
  <si>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</si>
  <si>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</si>
  <si>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</si>
  <si>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</si>
  <si>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</si>
  <si>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</si>
  <si>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</si>
  <si>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</si>
  <si>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</si>
  <si>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</si>
  <si>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</si>
  <si>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</si>
  <si>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</si>
  <si>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</si>
  <si>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</si>
  <si>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</si>
  <si>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</si>
  <si>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</si>
  <si>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</si>
  <si>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</si>
  <si>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</si>
  <si>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</si>
  <si>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</si>
  <si>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</si>
  <si>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</si>
  <si>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</si>
  <si>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</si>
  <si>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</si>
  <si>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</si>
  <si>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</si>
  <si>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</si>
  <si>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</si>
  <si>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</si>
  <si>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</si>
  <si>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</si>
  <si>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</si>
  <si>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</si>
  <si>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</si>
  <si>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</si>
  <si>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</si>
  <si>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</si>
  <si>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</si>
  <si>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</si>
  <si>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</si>
  <si>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</si>
  <si>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</si>
  <si>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</si>
  <si>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</si>
  <si>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</si>
  <si>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</si>
  <si>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</si>
  <si>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</si>
  <si>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</si>
  <si>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</si>
  <si>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</si>
  <si>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</si>
  <si>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</si>
  <si>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</si>
  <si>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</si>
  <si>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</si>
  <si>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</si>
  <si>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</si>
  <si>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</si>
  <si>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</si>
  <si>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</si>
  <si>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</si>
  <si>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</si>
  <si>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</si>
  <si>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</si>
  <si>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</si>
  <si>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</si>
  <si>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</si>
  <si>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</si>
  <si>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</si>
  <si>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</si>
  <si>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</si>
  <si>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</si>
  <si>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</si>
  <si>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</si>
  <si>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</si>
  <si>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</si>
  <si>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</si>
  <si>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</si>
  <si>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</si>
  <si>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</si>
  <si>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</si>
  <si>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</si>
  <si>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</si>
  <si>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</si>
  <si>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</si>
  <si>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</si>
  <si>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</si>
  <si>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</si>
  <si>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</si>
  <si>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</si>
  <si>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</si>
  <si>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</si>
  <si>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</si>
  <si>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</si>
  <si>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</si>
  <si>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</si>
  <si>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</si>
  <si>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</si>
  <si>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</si>
  <si>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</si>
  <si>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</si>
  <si>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</si>
  <si>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</si>
  <si>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</si>
  <si>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</si>
  <si>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</si>
  <si>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</si>
  <si>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</si>
  <si>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</si>
  <si>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</si>
  <si>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</si>
  <si>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</si>
  <si>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</si>
  <si>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</si>
  <si>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</si>
  <si>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</si>
  <si>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</si>
  <si>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</si>
  <si>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</si>
  <si>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</si>
  <si>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</si>
  <si>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</si>
  <si>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</si>
  <si>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</si>
  <si>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</si>
  <si>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</si>
  <si>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</si>
  <si>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</si>
  <si>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</si>
  <si>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</si>
  <si>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</si>
  <si>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</si>
  <si>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</si>
  <si>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</si>
  <si>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</si>
  <si>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</si>
  <si>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</si>
  <si>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</si>
  <si>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</si>
  <si>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</si>
  <si>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</si>
  <si>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</si>
  <si>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</si>
  <si>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</si>
  <si>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</si>
  <si>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</si>
  <si>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</si>
  <si>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</si>
  <si>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</si>
  <si>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</si>
  <si>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</si>
  <si>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</si>
  <si>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</si>
  <si>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</si>
  <si>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</si>
  <si>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</si>
  <si>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</si>
  <si>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</si>
  <si>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</si>
  <si>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</si>
  <si>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</si>
  <si>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</si>
  <si>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</si>
  <si>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</si>
  <si>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</si>
  <si>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</si>
  <si>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</si>
  <si>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</si>
  <si>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</si>
  <si>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</si>
  <si>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</si>
  <si>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</si>
  <si>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</si>
  <si>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</si>
  <si>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</si>
  <si>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</si>
  <si>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</si>
  <si>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</si>
  <si>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</si>
  <si>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</si>
  <si>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</si>
  <si>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</si>
  <si>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</si>
  <si>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</si>
  <si>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</si>
  <si>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</si>
  <si>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</si>
  <si>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</si>
  <si>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</si>
  <si>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</si>
  <si>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</si>
  <si>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</si>
  <si>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</si>
  <si>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</si>
  <si>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</si>
  <si>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</si>
  <si>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</si>
  <si>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</si>
  <si>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</si>
  <si>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</si>
  <si>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</si>
  <si>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</si>
  <si>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</si>
  <si>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</si>
  <si>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</si>
  <si>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</si>
  <si>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</si>
  <si>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</si>
  <si>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</si>
  <si>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</si>
  <si>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</si>
  <si>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</si>
  <si>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</si>
  <si>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</si>
  <si>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</si>
  <si>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</si>
  <si>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</si>
  <si>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</si>
  <si>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</si>
  <si>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</si>
  <si>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</si>
  <si>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</si>
  <si>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</si>
  <si>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</si>
  <si>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</si>
  <si>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</si>
  <si>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</si>
  <si>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</si>
  <si>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</si>
  <si>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</si>
  <si>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</si>
  <si>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</si>
  <si>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</si>
  <si>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</si>
  <si>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</si>
  <si>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</si>
  <si>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</si>
  <si>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</si>
  <si>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</si>
  <si>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</si>
  <si>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</si>
  <si>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</si>
  <si>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</si>
  <si>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</si>
  <si>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</si>
  <si>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</si>
  <si>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</si>
  <si>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</si>
  <si>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</si>
  <si>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</si>
  <si>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</si>
  <si>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</si>
  <si>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</si>
  <si>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</si>
  <si>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</si>
  <si>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</si>
  <si>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</si>
  <si>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</si>
  <si>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</si>
  <si>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</si>
  <si>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</si>
  <si>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</si>
  <si>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</si>
  <si>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</si>
  <si>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</si>
  <si>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</si>
  <si>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</si>
  <si>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</si>
  <si>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</si>
  <si>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</si>
  <si>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</si>
  <si>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</si>
  <si>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</si>
  <si>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</si>
  <si>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</si>
  <si>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</si>
  <si>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</si>
  <si>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</si>
  <si>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</si>
  <si>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</si>
  <si>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</si>
  <si>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</si>
  <si>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</si>
  <si>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</si>
  <si>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</si>
  <si>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</si>
  <si>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</si>
  <si>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</si>
  <si>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</si>
  <si>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</si>
  <si>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</si>
  <si>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</si>
  <si>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</si>
  <si>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</si>
  <si>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</si>
  <si>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</si>
  <si>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</si>
  <si>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</si>
  <si>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</si>
  <si>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</si>
  <si>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</si>
  <si>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</si>
  <si>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</si>
  <si>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</si>
  <si>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</si>
  <si>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</si>
  <si>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</si>
  <si>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</si>
  <si>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</si>
  <si>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</si>
  <si>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</si>
  <si>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</si>
  <si>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</si>
  <si>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</si>
  <si>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</si>
  <si>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</si>
  <si>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</si>
  <si>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</si>
  <si>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</si>
  <si>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</si>
  <si>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</si>
  <si>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</si>
  <si>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</si>
  <si>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</si>
  <si>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</si>
  <si>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</si>
  <si>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</si>
  <si>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</si>
  <si>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</si>
  <si>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</si>
  <si>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</si>
  <si>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</si>
  <si>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</si>
  <si>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</si>
  <si>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</si>
  <si>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</si>
  <si>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</si>
  <si>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</si>
  <si>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</si>
  <si>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</si>
  <si>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</si>
  <si>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</si>
  <si>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</si>
  <si>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</si>
  <si>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</si>
  <si>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</si>
  <si>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</si>
  <si>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</si>
  <si>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</si>
  <si>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</si>
  <si>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</si>
  <si>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</si>
  <si>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</si>
  <si>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</si>
  <si>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</si>
  <si>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</si>
  <si>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</si>
  <si>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</si>
  <si>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</si>
  <si>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</si>
  <si>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</si>
  <si>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</si>
  <si>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</si>
  <si>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</si>
  <si>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</si>
  <si>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</si>
  <si>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</si>
  <si>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</si>
  <si>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</si>
  <si>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</si>
  <si>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</si>
  <si>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</si>
  <si>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</si>
  <si>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</si>
  <si>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</si>
  <si>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</si>
  <si>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</si>
  <si>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</si>
  <si>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</si>
  <si>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</si>
  <si>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</si>
  <si>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</si>
  <si>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</si>
  <si>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</si>
  <si>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</si>
  <si>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</si>
  <si>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</si>
  <si>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</si>
  <si>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</si>
  <si>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</si>
  <si>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</si>
  <si>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</si>
  <si>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</si>
  <si>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</si>
  <si>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</si>
  <si>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</si>
  <si>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</si>
  <si>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</si>
  <si>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</si>
  <si>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</si>
  <si>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</si>
  <si>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</si>
  <si>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</si>
  <si>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</si>
  <si>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</si>
  <si>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</si>
  <si>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</si>
  <si>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</si>
  <si>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</si>
  <si>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</si>
  <si>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</si>
  <si>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</si>
  <si>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</si>
  <si>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</si>
  <si>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</si>
  <si>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</si>
  <si>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</si>
  <si>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</si>
  <si>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</si>
  <si>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</si>
  <si>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</si>
  <si>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</si>
  <si>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</si>
  <si>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</si>
  <si>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</si>
  <si>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</si>
  <si>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</si>
  <si>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</si>
  <si>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</si>
  <si>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</si>
  <si>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</si>
  <si>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</si>
  <si>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</si>
  <si>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</si>
  <si>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</si>
  <si>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</si>
  <si>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</si>
  <si>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</si>
  <si>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</si>
  <si>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</si>
  <si>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</si>
  <si>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</si>
  <si>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</si>
  <si>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</si>
  <si>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</si>
  <si>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</si>
  <si>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</si>
  <si>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</si>
  <si>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</si>
  <si>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</si>
  <si>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</si>
  <si>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</si>
  <si>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</si>
  <si>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</si>
  <si>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</si>
  <si>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</si>
  <si>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</si>
  <si>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</si>
  <si>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</si>
  <si>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</si>
  <si>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</si>
  <si>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</si>
  <si>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</si>
  <si>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</si>
  <si>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</si>
  <si>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</si>
  <si>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</si>
  <si>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</si>
  <si>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</si>
  <si>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</si>
  <si>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</si>
  <si>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</si>
  <si>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</si>
  <si>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</si>
  <si>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</si>
  <si>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</si>
  <si>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</si>
  <si>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</si>
  <si>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</si>
  <si>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</si>
  <si>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</si>
  <si>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</si>
  <si>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</si>
  <si>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</si>
  <si>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</si>
  <si>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</si>
  <si>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</si>
  <si>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</si>
  <si>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</si>
  <si>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</si>
  <si>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</si>
  <si>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</si>
  <si>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</si>
  <si>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</si>
  <si>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</si>
  <si>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</si>
  <si>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</si>
  <si>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</si>
  <si>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</si>
  <si>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</si>
  <si>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</si>
  <si>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</si>
  <si>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</si>
  <si>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</si>
  <si>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</si>
  <si>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</si>
  <si>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</si>
  <si>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</si>
  <si>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</si>
  <si>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</si>
  <si>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</si>
  <si>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</si>
  <si>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</si>
  <si>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</si>
  <si>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</si>
  <si>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</si>
  <si>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</si>
  <si>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</si>
  <si>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</si>
  <si>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</si>
  <si>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</si>
  <si>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</si>
  <si>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</si>
  <si>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</si>
  <si>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</si>
  <si>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</si>
  <si>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</si>
  <si>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</si>
  <si>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</si>
  <si>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</si>
  <si>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</si>
  <si>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</si>
  <si>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</si>
  <si>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</si>
  <si>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</si>
  <si>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</si>
  <si>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</si>
  <si>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</si>
  <si>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</si>
  <si>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</si>
  <si>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</si>
  <si>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</si>
  <si>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</si>
  <si>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</si>
  <si>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</si>
  <si>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</si>
  <si>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</si>
  <si>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</si>
  <si>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</si>
  <si>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</si>
  <si>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</si>
  <si>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</si>
  <si>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</si>
  <si>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</si>
  <si>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</si>
  <si>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</si>
  <si>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</si>
  <si>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</si>
  <si>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</si>
  <si>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</si>
  <si>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</si>
  <si>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</si>
  <si>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</si>
  <si>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</si>
  <si>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</si>
  <si>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</si>
  <si>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</si>
  <si>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</si>
  <si>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</si>
  <si>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</si>
  <si>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</si>
  <si>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</si>
  <si>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</si>
  <si>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</si>
  <si>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</si>
  <si>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</si>
  <si>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</si>
  <si>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</si>
  <si>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</si>
  <si>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</si>
  <si>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</si>
  <si>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</si>
  <si>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</si>
  <si>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</si>
  <si>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</si>
  <si>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</si>
  <si>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</si>
  <si>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</si>
  <si>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</si>
  <si>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</si>
  <si>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</si>
  <si>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</si>
  <si>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</si>
  <si>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</si>
  <si>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</si>
  <si>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</si>
  <si>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</si>
  <si>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</si>
  <si>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</si>
  <si>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</si>
  <si>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</si>
  <si>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</si>
  <si>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</si>
  <si>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</si>
  <si>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</si>
  <si>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</si>
  <si>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</si>
  <si>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</si>
  <si>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</si>
  <si>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</si>
  <si>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</si>
  <si>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</si>
  <si>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</si>
  <si>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</si>
  <si>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</si>
  <si>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</si>
  <si>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</si>
  <si>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</si>
  <si>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</si>
  <si>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</si>
  <si>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</si>
  <si>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</si>
  <si>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</si>
  <si>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</si>
  <si>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</si>
  <si>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</si>
  <si>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</si>
  <si>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</si>
  <si>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</si>
  <si>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</si>
  <si>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</si>
  <si>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</si>
  <si>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</si>
  <si>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</si>
  <si>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</si>
  <si>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</si>
  <si>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</si>
  <si>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</si>
  <si>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</si>
  <si>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</si>
  <si>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</si>
  <si>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</si>
  <si>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</si>
  <si>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</si>
  <si>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</si>
  <si>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</si>
  <si>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</si>
  <si>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</si>
  <si>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</si>
  <si>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</si>
  <si>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</si>
  <si>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</si>
  <si>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</si>
  <si>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</si>
  <si>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</si>
  <si>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</si>
  <si>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</si>
  <si>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</si>
  <si>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</si>
  <si>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</si>
  <si>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</si>
  <si>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</si>
  <si>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</si>
  <si>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</si>
  <si>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</si>
  <si>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</si>
  <si>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</si>
  <si>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</si>
  <si>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</si>
  <si>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</si>
  <si>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</si>
  <si>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</si>
  <si>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</si>
  <si>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</si>
  <si>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</si>
  <si>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</si>
  <si>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</si>
  <si>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</si>
  <si>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</si>
  <si>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</si>
  <si>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</si>
  <si>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</si>
  <si>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</si>
  <si>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</si>
  <si>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</si>
  <si>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</si>
  <si>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</si>
  <si>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</si>
  <si>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</si>
  <si>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</si>
  <si>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</si>
  <si>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</si>
  <si>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</si>
  <si>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</si>
  <si>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</si>
  <si>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</si>
  <si>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</si>
  <si>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</si>
  <si>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</si>
  <si>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</si>
  <si>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</si>
  <si>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</si>
  <si>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</si>
  <si>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</si>
  <si>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</si>
  <si>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</si>
  <si>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</si>
  <si>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</si>
  <si>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</si>
  <si>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</si>
  <si>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</si>
  <si>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</si>
  <si>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</si>
  <si>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</si>
  <si>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</si>
  <si>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</si>
  <si>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</si>
  <si>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</si>
  <si>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</si>
  <si>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</si>
  <si>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</si>
  <si>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</si>
  <si>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</si>
  <si>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</si>
  <si>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</si>
  <si>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</si>
  <si>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</si>
  <si>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</si>
  <si>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</si>
  <si>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</si>
  <si>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</si>
  <si>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</si>
  <si>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</si>
  <si>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</si>
  <si>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</si>
  <si>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</si>
  <si>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</si>
  <si>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</si>
  <si>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</si>
  <si>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</si>
  <si>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</si>
  <si>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</si>
  <si>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</si>
  <si>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</si>
  <si>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</si>
  <si>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</si>
  <si>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</si>
  <si>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</si>
  <si>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</si>
  <si>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</si>
  <si>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</si>
  <si>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</si>
  <si>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</si>
  <si>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</si>
  <si>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</si>
  <si>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</si>
  <si>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</si>
  <si>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</si>
  <si>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</si>
  <si>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</si>
  <si>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</si>
  <si>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</si>
  <si>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</si>
  <si>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</si>
  <si>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</si>
  <si>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</si>
  <si>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</si>
  <si>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</si>
  <si>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</si>
  <si>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</si>
  <si>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</si>
  <si>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</si>
  <si>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</si>
  <si>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</si>
  <si>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</si>
  <si>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</si>
  <si>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</si>
  <si>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</si>
  <si>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</si>
  <si>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</si>
  <si>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</si>
  <si>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</si>
  <si>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</si>
  <si>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</si>
  <si>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</si>
  <si>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</si>
  <si>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</si>
  <si>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</si>
  <si>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</si>
  <si>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</si>
  <si>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</si>
  <si>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</si>
  <si>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</si>
  <si>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</si>
  <si>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</si>
  <si>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</si>
  <si>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</si>
  <si>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</si>
  <si>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</si>
  <si>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</si>
  <si>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</si>
  <si>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</si>
  <si>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</si>
  <si>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</si>
  <si>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</si>
  <si>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</si>
  <si>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</si>
  <si>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</si>
  <si>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</si>
  <si>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</si>
  <si>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</si>
  <si>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</si>
  <si>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</si>
  <si>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</si>
  <si>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</si>
  <si>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</si>
  <si>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</si>
  <si>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</si>
  <si>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</si>
  <si>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</si>
  <si>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</si>
  <si>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</si>
  <si>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</si>
  <si>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</si>
  <si>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</si>
  <si>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</si>
  <si>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</si>
  <si>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</si>
  <si>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</si>
  <si>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</si>
  <si>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</si>
  <si>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</si>
  <si>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</si>
  <si>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</si>
  <si>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</si>
  <si>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</si>
  <si>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</si>
  <si>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</si>
  <si>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</si>
  <si>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</si>
  <si>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</si>
  <si>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</si>
  <si>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</si>
  <si>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</si>
  <si>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</si>
  <si>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</si>
  <si>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</si>
  <si>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</si>
  <si>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</si>
  <si>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</si>
  <si>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</si>
  <si>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</si>
  <si>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</si>
  <si>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</si>
  <si>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</si>
  <si>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</si>
  <si>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</si>
  <si>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</si>
  <si>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</si>
  <si>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</si>
  <si>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</si>
  <si>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</si>
  <si>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</si>
  <si>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</si>
  <si>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</si>
  <si>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</si>
  <si>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</si>
  <si>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</si>
  <si>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</si>
  <si>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</si>
  <si>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</si>
  <si>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</si>
  <si>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</si>
  <si>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</si>
  <si>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</si>
  <si>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</si>
  <si>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</si>
  <si>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</si>
  <si>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</si>
  <si>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</si>
  <si>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</si>
  <si>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</si>
  <si>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</si>
  <si>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</si>
  <si>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</si>
  <si>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</si>
  <si>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</si>
  <si>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</si>
  <si>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</si>
  <si>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</si>
  <si>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</si>
  <si>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</si>
  <si>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</si>
  <si>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</si>
  <si>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</si>
  <si>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</si>
  <si>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</si>
  <si>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</si>
  <si>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</si>
  <si>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</si>
  <si>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</si>
  <si>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</si>
  <si>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</si>
  <si>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</si>
  <si>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</si>
  <si>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</si>
  <si>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</si>
  <si>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</si>
  <si>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</si>
  <si>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</si>
  <si>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</si>
  <si>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</si>
  <si>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</si>
  <si>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</si>
  <si>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</si>
  <si>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</si>
  <si>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</si>
  <si>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</si>
  <si>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</si>
  <si>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</si>
  <si>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</si>
  <si>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</si>
  <si>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</si>
  <si>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</si>
  <si>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</si>
  <si>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</si>
  <si>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</si>
  <si>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</si>
  <si>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</si>
  <si>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</si>
  <si>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</si>
  <si>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</si>
  <si>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</si>
  <si>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</si>
  <si>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</si>
  <si>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</si>
  <si>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</si>
  <si>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</si>
  <si>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</si>
  <si>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</si>
  <si>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</si>
  <si>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</si>
  <si>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</si>
  <si>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</si>
  <si>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</si>
  <si>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</si>
  <si>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</si>
  <si>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</si>
  <si>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</si>
  <si>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</si>
  <si>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</si>
  <si>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</si>
  <si>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</si>
  <si>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</si>
  <si>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</si>
  <si>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</si>
  <si>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</si>
  <si>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</si>
  <si>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</si>
  <si>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</si>
  <si>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</si>
  <si>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</si>
  <si>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</si>
  <si>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</si>
  <si>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</si>
  <si>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</si>
  <si>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</si>
  <si>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</si>
  <si>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</si>
  <si>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</si>
  <si>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</si>
  <si>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</si>
  <si>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</si>
  <si>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</si>
  <si>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</si>
  <si>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</si>
  <si>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</si>
  <si>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</si>
  <si>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</si>
  <si>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</si>
  <si>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</si>
  <si>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</si>
  <si>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</si>
  <si>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</si>
  <si>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</si>
  <si>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</si>
  <si>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</si>
  <si>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</si>
  <si>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</si>
  <si>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</si>
  <si>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</si>
  <si>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</si>
  <si>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</si>
  <si>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</si>
  <si>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</si>
  <si>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</si>
  <si>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</si>
  <si>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</si>
  <si>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</si>
  <si>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</si>
  <si>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</si>
  <si>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</si>
  <si>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</si>
  <si>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</si>
  <si>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</si>
  <si>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</si>
  <si>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</si>
  <si>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</si>
  <si>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</si>
  <si>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</si>
  <si>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</si>
  <si>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</si>
  <si>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</si>
  <si>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</si>
  <si>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</si>
  <si>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</si>
  <si>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</si>
  <si>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</si>
  <si>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</si>
  <si>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</si>
  <si>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</si>
  <si>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</si>
  <si>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</si>
  <si>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</si>
  <si>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</si>
  <si>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</si>
  <si>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</si>
  <si>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</si>
  <si>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</si>
  <si>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</si>
  <si>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</si>
  <si>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</si>
  <si>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</si>
  <si>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</si>
  <si>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</si>
  <si>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</si>
  <si>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</si>
  <si>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</si>
  <si>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</si>
  <si>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</si>
  <si>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</si>
  <si>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</si>
  <si>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</si>
  <si>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</si>
  <si>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</si>
  <si>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</si>
  <si>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</si>
  <si>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</si>
  <si>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</si>
  <si>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</si>
  <si>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</si>
  <si>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</si>
  <si>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</si>
  <si>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</si>
  <si>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</si>
  <si>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</si>
  <si>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</si>
  <si>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</si>
  <si>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</si>
  <si>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</si>
  <si>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</si>
  <si>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</si>
  <si>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</si>
  <si>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</si>
  <si>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</si>
  <si>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</si>
  <si>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</si>
  <si>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</si>
  <si>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</si>
  <si>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</si>
  <si>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</si>
  <si>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</si>
  <si>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</si>
  <si>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</si>
  <si>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</si>
  <si>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</si>
  <si>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</si>
  <si>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</si>
  <si>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</si>
  <si>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</si>
  <si>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</si>
  <si>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</si>
  <si>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</si>
  <si>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</si>
  <si>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</si>
  <si>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</si>
  <si>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</si>
  <si>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</si>
  <si>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</si>
  <si>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</si>
  <si>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</si>
  <si>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</si>
  <si>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</si>
  <si>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</si>
  <si>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</si>
  <si>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</si>
  <si>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</si>
  <si>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</si>
  <si>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</si>
  <si>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</si>
  <si>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</si>
  <si>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</si>
  <si>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</si>
  <si>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</si>
  <si>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</si>
  <si>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</si>
  <si>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</si>
  <si>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</si>
  <si>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</si>
  <si>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</si>
  <si>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</si>
  <si>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</si>
  <si>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</si>
  <si>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</si>
  <si>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</si>
  <si>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</si>
  <si>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</si>
  <si>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</si>
  <si>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</si>
  <si>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</si>
  <si>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</si>
  <si>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</si>
  <si>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</si>
  <si>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</si>
  <si>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</si>
  <si>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</si>
  <si>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</si>
  <si>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</si>
  <si>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</si>
  <si>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</si>
  <si>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</si>
  <si>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</si>
  <si>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</si>
  <si>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</si>
  <si>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</si>
  <si>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</si>
  <si>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</si>
  <si>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</si>
  <si>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</si>
  <si>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</si>
  <si>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</si>
  <si>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</si>
  <si>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</si>
  <si>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</si>
  <si>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</si>
  <si>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</si>
  <si>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</si>
  <si>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</si>
  <si>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</si>
  <si>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</si>
  <si>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</si>
  <si>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</si>
  <si>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</si>
  <si>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</si>
  <si>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</si>
  <si>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</si>
  <si>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</si>
  <si>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</si>
  <si>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</si>
  <si>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</si>
  <si>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</si>
  <si>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</si>
  <si>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</si>
  <si>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</si>
  <si>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</si>
  <si>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</si>
  <si>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</si>
  <si>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</si>
  <si>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</si>
  <si>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</si>
  <si>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</si>
  <si>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</si>
  <si>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</si>
  <si>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</si>
  <si>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</si>
  <si>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</si>
  <si>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</si>
  <si>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</si>
  <si>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</si>
  <si>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</si>
  <si>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</si>
  <si>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</si>
  <si>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</si>
  <si>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</si>
  <si>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</si>
  <si>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</si>
  <si>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</si>
  <si>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</si>
  <si>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</si>
  <si>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</si>
  <si>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</si>
  <si>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</si>
  <si>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</si>
  <si>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</si>
  <si>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</si>
  <si>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</si>
  <si>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</si>
  <si>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</si>
  <si>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</si>
  <si>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</si>
  <si>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</si>
  <si>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</si>
  <si>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</si>
  <si>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</si>
  <si>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</si>
  <si>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</si>
  <si>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</si>
  <si>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</si>
  <si>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</si>
  <si>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</si>
  <si>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</si>
  <si>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</si>
  <si>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</si>
  <si>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</si>
  <si>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</si>
  <si>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</si>
  <si>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</si>
  <si>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</si>
  <si>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</si>
  <si>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</si>
  <si>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</si>
  <si>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</si>
  <si>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</si>
  <si>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</si>
  <si>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</si>
  <si>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</si>
  <si>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</si>
  <si>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</si>
  <si>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</si>
  <si>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</si>
  <si>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</si>
  <si>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</si>
  <si>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</si>
  <si>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</si>
  <si>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</si>
  <si>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</si>
  <si>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</si>
  <si>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</si>
  <si>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</si>
  <si>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</si>
  <si>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</si>
  <si>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</si>
  <si>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</si>
  <si>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</si>
  <si>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</si>
  <si>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</si>
  <si>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</si>
  <si>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</si>
  <si>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</si>
  <si>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</si>
  <si>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</si>
  <si>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</si>
  <si>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</si>
  <si>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</si>
  <si>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</si>
  <si>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</si>
  <si>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</si>
  <si>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</si>
  <si>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</si>
  <si>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</si>
  <si>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</si>
  <si>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</si>
  <si>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</si>
  <si>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</si>
  <si>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</si>
  <si>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</si>
  <si>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</si>
  <si>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</si>
  <si>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</si>
  <si>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</si>
  <si>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</si>
  <si>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</si>
  <si>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</si>
  <si>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</si>
  <si>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</si>
  <si>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</si>
  <si>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</si>
  <si>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</si>
  <si>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</si>
  <si>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</si>
  <si>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</si>
  <si>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</si>
  <si>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</si>
  <si>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</si>
  <si>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</si>
  <si>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</si>
  <si>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</si>
  <si>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</si>
  <si>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</si>
  <si>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</si>
  <si>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</si>
  <si>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</si>
  <si>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</si>
  <si>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</si>
  <si>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</si>
  <si>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</si>
  <si>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</si>
  <si>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</si>
  <si>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</si>
  <si>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</si>
  <si>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</si>
  <si>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</si>
  <si>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</si>
  <si>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</si>
  <si>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</si>
  <si>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</si>
  <si>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</si>
  <si>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</si>
  <si>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</si>
  <si>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</si>
  <si>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</si>
  <si>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</si>
  <si>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</si>
  <si>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</si>
  <si>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</si>
  <si>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</si>
  <si>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</si>
  <si>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</si>
  <si>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</si>
  <si>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</si>
  <si>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</si>
  <si>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</si>
  <si>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</si>
  <si>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</si>
  <si>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</si>
  <si>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</si>
  <si>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</si>
  <si>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</si>
  <si>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</si>
  <si>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</si>
  <si>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</si>
  <si>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</si>
  <si>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</si>
  <si>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</si>
  <si>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</si>
  <si>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</si>
  <si>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</si>
  <si>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</si>
  <si>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</si>
  <si>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</si>
  <si>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</si>
  <si>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</si>
  <si>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</si>
  <si>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</si>
  <si>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</si>
  <si>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</si>
  <si>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</si>
  <si>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</si>
  <si>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</si>
  <si>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</si>
  <si>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</si>
  <si>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</si>
  <si>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</si>
  <si>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</si>
  <si>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</si>
  <si>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</si>
  <si>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</si>
  <si>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</si>
  <si>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</si>
  <si>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</si>
  <si>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</si>
  <si>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</si>
  <si>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</si>
  <si>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</si>
  <si>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</si>
  <si>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</si>
  <si>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</si>
  <si>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</si>
  <si>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</si>
  <si>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</si>
  <si>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</si>
  <si>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</si>
  <si>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</si>
  <si>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</si>
  <si>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</si>
  <si>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</si>
  <si>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</si>
  <si>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</si>
  <si>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</si>
  <si>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</si>
  <si>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</si>
  <si>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</si>
  <si>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</si>
  <si>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</si>
  <si>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</si>
  <si>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</si>
  <si>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</si>
  <si>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</si>
  <si>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</si>
  <si>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</si>
  <si>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</si>
  <si>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</si>
  <si>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</si>
  <si>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</si>
  <si>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</si>
  <si>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</si>
  <si>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</si>
  <si>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</si>
  <si>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</si>
  <si>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</si>
  <si>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</si>
  <si>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</si>
  <si>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</si>
  <si>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</si>
  <si>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</si>
  <si>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</si>
  <si>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</si>
  <si>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</si>
  <si>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</si>
  <si>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</si>
  <si>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</si>
  <si>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</si>
  <si>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</si>
  <si>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</si>
  <si>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</si>
  <si>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</si>
  <si>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</si>
  <si>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</si>
  <si>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</si>
  <si>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</si>
  <si>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</si>
  <si>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</si>
  <si>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</si>
  <si>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</si>
  <si>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</si>
  <si>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</si>
  <si>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</si>
  <si>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</si>
  <si>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</si>
  <si>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</si>
  <si>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</si>
  <si>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</si>
  <si>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</si>
  <si>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</si>
  <si>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</si>
  <si>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</si>
  <si>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</si>
  <si>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</si>
  <si>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</si>
  <si>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</si>
  <si>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</si>
  <si>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</si>
  <si>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</si>
  <si>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</si>
  <si>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</si>
  <si>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</si>
  <si>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</si>
  <si>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</si>
  <si>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</si>
  <si>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</si>
  <si>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</si>
  <si>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</si>
  <si>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</si>
  <si>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</si>
  <si>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</si>
  <si>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</si>
  <si>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</si>
  <si>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</si>
  <si>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</si>
  <si>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</si>
  <si>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</si>
  <si>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</si>
  <si>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</si>
  <si>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</si>
  <si>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</si>
  <si>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</si>
  <si>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</si>
  <si>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</si>
  <si>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</si>
  <si>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</si>
  <si>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</si>
  <si>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</si>
  <si>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</si>
  <si>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</si>
  <si>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</si>
  <si>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</si>
  <si>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</si>
  <si>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</si>
  <si>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</si>
  <si>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</si>
  <si>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</si>
  <si>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</si>
  <si>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</si>
  <si>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</si>
  <si>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</si>
  <si>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</si>
  <si>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</si>
  <si>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</si>
  <si>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</si>
  <si>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</si>
  <si>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</si>
  <si>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</si>
  <si>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</si>
  <si>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</si>
  <si>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</si>
  <si>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</si>
  <si>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</si>
  <si>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</si>
  <si>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</si>
  <si>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</si>
  <si>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</si>
  <si>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</si>
  <si>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</si>
  <si>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</si>
  <si>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</si>
  <si>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</si>
  <si>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</si>
  <si>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</si>
  <si>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</si>
  <si>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</si>
  <si>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</si>
  <si>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</si>
  <si>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</si>
  <si>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</si>
  <si>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</si>
  <si>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</si>
  <si>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</si>
  <si>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</si>
  <si>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</si>
  <si>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</si>
  <si>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</si>
  <si>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</si>
  <si>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</si>
  <si>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</si>
  <si>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</si>
  <si>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</si>
  <si>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</si>
  <si>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</si>
  <si>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</si>
  <si>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</si>
  <si>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</si>
  <si>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</si>
  <si>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</si>
  <si>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</si>
  <si>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</si>
  <si>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</si>
  <si>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</si>
  <si>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</si>
  <si>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</si>
  <si>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</si>
  <si>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</si>
  <si>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</si>
  <si>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</si>
  <si>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</si>
  <si>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</si>
  <si>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</si>
  <si>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</si>
  <si>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</si>
  <si>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</si>
  <si>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</si>
  <si>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</si>
  <si>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</si>
  <si>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</si>
  <si>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</si>
  <si>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</si>
  <si>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</si>
  <si>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</si>
  <si>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</si>
  <si>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</si>
  <si>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</si>
  <si>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</si>
  <si>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</si>
  <si>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</si>
  <si>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</si>
  <si>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</si>
  <si>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</si>
  <si>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</si>
  <si>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</si>
  <si>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</si>
  <si>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</si>
  <si>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</si>
  <si>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</si>
  <si>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</si>
  <si>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</si>
  <si>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</si>
  <si>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</si>
  <si>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</si>
  <si>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</si>
  <si>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</si>
  <si>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</si>
  <si>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</si>
  <si>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</si>
  <si>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</si>
  <si>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</si>
  <si>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</si>
  <si>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</si>
  <si>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</si>
  <si>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</si>
  <si>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</si>
  <si>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</si>
  <si>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</si>
  <si>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</si>
  <si>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</si>
  <si>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</si>
  <si>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</si>
  <si>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</si>
  <si>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</si>
  <si>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</si>
  <si>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</si>
  <si>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</si>
  <si>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</si>
  <si>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</si>
  <si>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</si>
  <si>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</si>
  <si>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</si>
  <si>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</si>
  <si>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</si>
  <si>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</si>
  <si>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</si>
  <si>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</si>
  <si>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</si>
  <si>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</si>
  <si>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</si>
  <si>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</si>
  <si>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</si>
  <si>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</si>
  <si>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</si>
  <si>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</si>
  <si>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</si>
  <si>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</si>
  <si>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</si>
  <si>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</si>
  <si>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</si>
  <si>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</si>
  <si>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</si>
  <si>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</si>
  <si>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</si>
  <si>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</si>
  <si>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</si>
  <si>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</si>
  <si>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</si>
  <si>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</si>
  <si>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</si>
  <si>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</si>
  <si>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</si>
  <si>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</si>
  <si>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</si>
  <si>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</si>
  <si>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</si>
  <si>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</si>
  <si>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</si>
  <si>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</si>
  <si>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</si>
  <si>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</si>
  <si>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</si>
  <si>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</si>
  <si>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</si>
  <si>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</si>
  <si>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</si>
  <si>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</si>
  <si>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</si>
  <si>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</si>
  <si>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</si>
  <si>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</si>
  <si>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</si>
  <si>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</si>
  <si>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</si>
  <si>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</si>
  <si>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</si>
  <si>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</si>
  <si>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</si>
  <si>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</si>
  <si>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</si>
  <si>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</si>
  <si>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</si>
  <si>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</si>
  <si>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</si>
  <si>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</si>
  <si>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</si>
  <si>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</si>
  <si>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</si>
  <si>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</si>
  <si>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</si>
  <si>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</si>
  <si>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</si>
  <si>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</si>
  <si>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</si>
  <si>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</si>
  <si>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</si>
  <si>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</si>
  <si>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</si>
  <si>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</si>
  <si>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</si>
  <si>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</si>
  <si>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</si>
  <si>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</si>
  <si>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</si>
  <si>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</si>
  <si>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</si>
  <si>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</si>
  <si>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</si>
  <si>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</si>
  <si>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</si>
  <si>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</si>
  <si>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</si>
  <si>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</si>
  <si>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</si>
  <si>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</si>
  <si>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</si>
  <si>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</si>
  <si>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</si>
  <si>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</si>
  <si>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</si>
  <si>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</si>
  <si>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</si>
  <si>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</si>
  <si>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</si>
  <si>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</si>
  <si>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</si>
  <si>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</si>
  <si>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</si>
  <si>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</si>
  <si>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</si>
  <si>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</si>
  <si>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</si>
  <si>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</si>
  <si>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</si>
  <si>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</si>
  <si>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</si>
  <si>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</si>
  <si>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</si>
  <si>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</si>
  <si>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</si>
  <si>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</si>
  <si>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</si>
  <si>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</si>
  <si>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</si>
  <si>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</si>
  <si>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</si>
  <si>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</si>
  <si>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</si>
  <si>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</si>
  <si>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</si>
  <si>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</si>
  <si>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</si>
  <si>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</si>
  <si>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</si>
  <si>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</si>
  <si>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</si>
  <si>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</si>
  <si>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</si>
  <si>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</si>
  <si>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</si>
  <si>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</si>
  <si>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</si>
  <si>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</si>
  <si>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</si>
  <si>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</si>
  <si>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</si>
  <si>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</si>
  <si>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</si>
  <si>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</si>
  <si>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</si>
  <si>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</si>
  <si>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</si>
  <si>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</si>
  <si>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</si>
  <si>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</si>
  <si>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</si>
  <si>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</si>
  <si>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</si>
  <si>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</si>
  <si>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</si>
  <si>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</si>
  <si>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</si>
  <si>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</si>
  <si>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</si>
  <si>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</si>
  <si>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</si>
  <si>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</si>
  <si>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</si>
  <si>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</si>
  <si>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</si>
  <si>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</si>
  <si>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</si>
  <si>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</si>
  <si>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</si>
  <si>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</si>
  <si>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</si>
  <si>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</si>
  <si>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</si>
  <si>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</si>
  <si>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</si>
  <si>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</si>
  <si>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</si>
  <si>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</si>
  <si>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</si>
  <si>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</si>
  <si>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</si>
  <si>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</si>
  <si>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</si>
  <si>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</si>
  <si>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</si>
  <si>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</si>
  <si>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</si>
  <si>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</si>
  <si>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</si>
  <si>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</si>
  <si>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</si>
  <si>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</si>
  <si>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</si>
  <si>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</si>
  <si>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</si>
  <si>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</si>
  <si>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</si>
  <si>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</si>
  <si>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</si>
  <si>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</si>
  <si>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</si>
  <si>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</si>
  <si>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</si>
  <si>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</si>
  <si>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</si>
  <si>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</si>
  <si>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</si>
  <si>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</si>
  <si>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</si>
  <si>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</si>
  <si>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</si>
  <si>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</si>
  <si>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</si>
  <si>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</si>
  <si>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</si>
  <si>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</si>
  <si>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</si>
  <si>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</si>
  <si>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</si>
  <si>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</si>
  <si>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</si>
  <si>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</si>
  <si>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</si>
  <si>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</si>
  <si>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</si>
  <si>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</si>
  <si>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</si>
  <si>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</si>
  <si>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</si>
  <si>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</si>
  <si>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</si>
  <si>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</si>
  <si>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</si>
  <si>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</si>
  <si>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</si>
  <si>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</si>
  <si>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</si>
  <si>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</si>
  <si>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</si>
  <si>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</si>
  <si>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</si>
  <si>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</si>
  <si>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</si>
  <si>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</si>
  <si>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</si>
  <si>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</si>
  <si>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</si>
  <si>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</si>
  <si>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</si>
  <si>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</si>
  <si>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</si>
  <si>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</si>
  <si>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</si>
  <si>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</si>
  <si>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</si>
  <si>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</si>
  <si>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</si>
  <si>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</si>
  <si>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</si>
  <si>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</si>
  <si>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</si>
  <si>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</si>
  <si>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</si>
  <si>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</si>
  <si>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</si>
  <si>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</si>
  <si>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</si>
  <si>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</si>
  <si>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</si>
  <si>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</si>
  <si>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</si>
  <si>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</si>
  <si>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</si>
  <si>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</si>
  <si>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</si>
  <si>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</si>
  <si>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</si>
  <si>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</si>
  <si>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</si>
  <si>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</si>
  <si>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</si>
  <si>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</si>
  <si>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</si>
  <si>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</si>
  <si>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</si>
  <si>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</si>
  <si>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</si>
  <si>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</si>
  <si>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</si>
  <si>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</si>
  <si>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</si>
  <si>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</si>
  <si>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</si>
  <si>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</si>
  <si>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</si>
  <si>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</si>
  <si>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</si>
  <si>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</si>
  <si>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</si>
  <si>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</si>
  <si>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</si>
  <si>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</si>
  <si>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</si>
  <si>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</si>
  <si>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</si>
  <si>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</si>
  <si>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</si>
  <si>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</si>
  <si>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</si>
  <si>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</si>
  <si>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</si>
  <si>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</si>
  <si>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</si>
  <si>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</si>
  <si>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</si>
  <si>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</si>
  <si>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</si>
  <si>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</si>
  <si>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</si>
  <si>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</si>
  <si>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</si>
  <si>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</si>
  <si>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</si>
  <si>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</si>
  <si>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</si>
  <si>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</si>
  <si>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</si>
  <si>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</si>
  <si>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</si>
  <si>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</si>
  <si>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</si>
  <si>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</si>
  <si>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</si>
  <si>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</si>
  <si>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</si>
  <si>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</si>
  <si>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</si>
  <si>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</si>
  <si>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</si>
  <si>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</si>
  <si>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</si>
  <si>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</si>
  <si>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</si>
  <si>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</si>
  <si>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</si>
  <si>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</si>
  <si>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</si>
  <si>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</si>
  <si>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</si>
  <si>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</si>
  <si>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</si>
  <si>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</si>
  <si>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</si>
  <si>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</si>
  <si>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</si>
  <si>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</si>
  <si>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</si>
  <si>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</si>
  <si>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</si>
  <si>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</si>
  <si>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</si>
  <si>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</si>
  <si>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</si>
  <si>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</si>
  <si>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</si>
  <si>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</si>
  <si>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</si>
  <si>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</si>
  <si>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</si>
  <si>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</si>
  <si>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</si>
  <si>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</si>
  <si>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</si>
  <si>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</si>
  <si>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</si>
  <si>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</si>
  <si>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</si>
  <si>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</si>
  <si>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</si>
  <si>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</si>
  <si>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</si>
  <si>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</si>
  <si>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</si>
  <si>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</si>
  <si>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</si>
  <si>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</si>
  <si>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</si>
  <si>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</si>
  <si>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</si>
  <si>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</si>
  <si>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</si>
  <si>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</si>
  <si>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</si>
  <si>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</si>
  <si>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</si>
  <si>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</si>
  <si>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</si>
  <si>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</si>
  <si>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</si>
  <si>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</si>
  <si>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</si>
  <si>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</si>
  <si>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</si>
  <si>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</si>
  <si>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</si>
  <si>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</si>
  <si>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</si>
  <si>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</si>
  <si>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</si>
  <si>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</si>
  <si>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</si>
  <si>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</si>
  <si>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</si>
  <si>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</si>
  <si>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</si>
  <si>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</si>
  <si>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</si>
  <si>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</si>
  <si>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</si>
  <si>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</si>
  <si>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</si>
  <si>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</si>
  <si>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</si>
  <si>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</si>
  <si>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</si>
  <si>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</si>
  <si>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</si>
  <si>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</si>
  <si>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</si>
  <si>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</si>
  <si>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</si>
  <si>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</si>
  <si>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</si>
  <si>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</si>
  <si>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</si>
  <si>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</si>
  <si>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</si>
  <si>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</si>
  <si>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</si>
  <si>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</si>
  <si>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</si>
  <si>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</si>
  <si>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</si>
  <si>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</si>
  <si>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</si>
  <si>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</si>
  <si>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</si>
  <si>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</si>
  <si>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</si>
  <si>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</si>
  <si>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</si>
  <si>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</si>
  <si>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</si>
  <si>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</si>
  <si>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</si>
  <si>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</si>
  <si>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</si>
  <si>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</si>
  <si>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</si>
  <si>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</si>
  <si>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</si>
  <si>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</si>
  <si>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</si>
  <si>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</si>
  <si>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</si>
  <si>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</si>
  <si>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</si>
  <si>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</si>
  <si>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</si>
  <si>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</si>
  <si>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</si>
  <si>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</si>
  <si>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</si>
  <si>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</si>
  <si>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</si>
  <si>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</si>
  <si>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</si>
  <si>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</si>
  <si>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</si>
  <si>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</si>
  <si>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</si>
  <si>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</si>
  <si>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</si>
  <si>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</si>
  <si>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</si>
  <si>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</si>
  <si>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</si>
  <si>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</si>
  <si>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</si>
  <si>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</si>
  <si>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</si>
  <si>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</si>
  <si>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</si>
  <si>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</si>
  <si>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</si>
  <si>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</si>
  <si>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</si>
  <si>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</si>
  <si>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</si>
  <si>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</si>
  <si>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</si>
  <si>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</si>
  <si>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</si>
  <si>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</si>
  <si>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</si>
  <si>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</si>
  <si>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</si>
  <si>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</si>
  <si>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</si>
  <si>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</si>
  <si>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</si>
  <si>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</si>
  <si>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</si>
  <si>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</si>
  <si>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</si>
  <si>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</si>
  <si>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</si>
  <si>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</si>
  <si>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</si>
  <si>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</si>
  <si>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</si>
  <si>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</si>
  <si>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</si>
  <si>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</si>
  <si>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</si>
  <si>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</si>
  <si>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</si>
  <si>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</si>
  <si>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</si>
  <si>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</si>
  <si>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</si>
  <si>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</si>
  <si>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</si>
  <si>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</si>
  <si>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</si>
  <si>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</si>
  <si>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</si>
  <si>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</si>
  <si>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</si>
  <si>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</si>
  <si>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</si>
  <si>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</si>
  <si>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</si>
  <si>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</si>
  <si>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</si>
  <si>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</si>
  <si>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</si>
  <si>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</si>
  <si>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</si>
  <si>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</si>
  <si>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</si>
  <si>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</si>
  <si>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</si>
  <si>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</si>
  <si>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</si>
  <si>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</si>
  <si>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</si>
  <si>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</si>
  <si>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</si>
  <si>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</si>
  <si>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</si>
  <si>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</si>
  <si>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</si>
  <si>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</si>
  <si>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</si>
  <si>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</si>
  <si>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</si>
  <si>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</si>
  <si>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</si>
  <si>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</si>
  <si>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</si>
  <si>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</si>
  <si>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</si>
  <si>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</si>
  <si>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</si>
  <si>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</si>
  <si>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</si>
  <si>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</si>
  <si>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</si>
  <si>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</si>
  <si>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</si>
  <si>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</si>
  <si>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</si>
  <si>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</si>
  <si>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</si>
  <si>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</si>
  <si>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</si>
  <si>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</si>
  <si>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</si>
  <si>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</si>
  <si>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</si>
  <si>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</si>
  <si>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</si>
  <si>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</si>
  <si>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</si>
  <si>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</si>
  <si>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</si>
  <si>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</si>
  <si>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</si>
  <si>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</si>
  <si>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</si>
  <si>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</si>
  <si>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</si>
  <si>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</si>
  <si>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</si>
  <si>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</si>
  <si>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</si>
  <si>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</si>
  <si>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</si>
  <si>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</si>
  <si>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</si>
  <si>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</si>
  <si>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</si>
  <si>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</si>
  <si>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</si>
  <si>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</si>
  <si>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</si>
  <si>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</si>
  <si>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</si>
  <si>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</si>
  <si>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</si>
  <si>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</si>
  <si>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</si>
  <si>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</si>
  <si>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</si>
  <si>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</si>
  <si>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</si>
  <si>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</si>
  <si>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</si>
  <si>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</si>
  <si>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</si>
  <si>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</si>
  <si>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</si>
  <si>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</si>
  <si>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</si>
  <si>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</si>
  <si>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</si>
  <si>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</si>
  <si>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</si>
  <si>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</si>
  <si>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</si>
  <si>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</si>
  <si>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</si>
  <si>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</si>
  <si>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</si>
  <si>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</si>
  <si>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</si>
  <si>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</si>
  <si>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</si>
  <si>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</si>
  <si>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</si>
  <si>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</si>
  <si>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</si>
  <si>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</si>
  <si>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</si>
  <si>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</si>
  <si>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</si>
  <si>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</si>
  <si>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</si>
  <si>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</si>
  <si>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</si>
  <si>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</si>
  <si>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</si>
  <si>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</si>
  <si>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</si>
  <si>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</si>
  <si>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</si>
  <si>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</si>
  <si>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</si>
  <si>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</si>
  <si>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</si>
  <si>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</si>
  <si>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</si>
  <si>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</si>
  <si>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</si>
  <si>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</si>
  <si>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</si>
  <si>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</si>
  <si>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</si>
  <si>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</si>
  <si>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</si>
  <si>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</si>
  <si>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</si>
  <si>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</si>
  <si>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</si>
  <si>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</si>
  <si>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</si>
  <si>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</si>
  <si>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</si>
  <si>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</si>
  <si>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</si>
  <si>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</si>
  <si>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</si>
  <si>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</si>
  <si>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</si>
  <si>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</si>
  <si>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</si>
  <si>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</si>
  <si>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</si>
  <si>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</si>
  <si>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</si>
  <si>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</si>
  <si>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</si>
  <si>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</si>
  <si>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</si>
  <si>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</si>
  <si>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</si>
  <si>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</si>
  <si>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</si>
  <si>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</si>
  <si>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</si>
  <si>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</si>
  <si>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</si>
  <si>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</si>
  <si>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</si>
  <si>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</si>
  <si>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</si>
  <si>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</si>
  <si>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</si>
  <si>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</si>
  <si>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</si>
  <si>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</si>
  <si>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</si>
  <si>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</si>
  <si>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</si>
  <si>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</si>
  <si>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</si>
  <si>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</si>
  <si>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</si>
  <si>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</si>
  <si>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</si>
  <si>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</si>
  <si>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</si>
  <si>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</si>
  <si>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</si>
  <si>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</si>
  <si>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</si>
  <si>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</si>
  <si>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</si>
  <si>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</si>
  <si>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</si>
  <si>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</si>
  <si>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</si>
  <si>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</si>
  <si>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</si>
  <si>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</si>
  <si>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</si>
  <si>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</si>
  <si>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</si>
  <si>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</si>
  <si>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</si>
  <si>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</si>
  <si>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</si>
  <si>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</si>
  <si>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</si>
  <si>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</si>
  <si>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</si>
  <si>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</si>
  <si>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</si>
  <si>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</si>
  <si>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</si>
  <si>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</si>
  <si>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</si>
  <si>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</si>
  <si>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</si>
  <si>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</si>
  <si>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</si>
  <si>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</si>
  <si>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</si>
  <si>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</si>
  <si>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</si>
  <si>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</si>
  <si>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</si>
  <si>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</si>
  <si>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</si>
  <si>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</si>
  <si>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</si>
  <si>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</si>
  <si>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</si>
  <si>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</si>
  <si>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</si>
  <si>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</si>
  <si>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</si>
  <si>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</si>
  <si>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</si>
  <si>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</si>
  <si>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</si>
  <si>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</si>
  <si>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</si>
  <si>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</si>
  <si>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</si>
  <si>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</si>
  <si>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</si>
  <si>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</si>
  <si>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</si>
  <si>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</si>
  <si>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</si>
  <si>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</si>
  <si>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</si>
  <si>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</si>
  <si>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</si>
  <si>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</si>
  <si>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</si>
  <si>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</si>
  <si>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</si>
  <si>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</si>
  <si>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</si>
  <si>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</si>
  <si>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</si>
  <si>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</si>
  <si>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</si>
  <si>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</si>
  <si>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</si>
  <si>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</si>
  <si>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</si>
  <si>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</si>
  <si>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</si>
  <si>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</si>
  <si>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</si>
  <si>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</si>
  <si>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</si>
  <si>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</si>
  <si>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</si>
  <si>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</si>
  <si>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</si>
  <si>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</si>
  <si>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</si>
  <si>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</si>
  <si>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</si>
  <si>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</si>
  <si>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</si>
  <si>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</si>
  <si>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</si>
  <si>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</si>
  <si>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</si>
  <si>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</si>
  <si>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</si>
  <si>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</si>
  <si>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</si>
  <si>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</si>
  <si>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</si>
  <si>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</si>
  <si>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</si>
  <si>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</si>
  <si>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</si>
  <si>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</si>
  <si>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</si>
  <si>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</si>
  <si>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</si>
  <si>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</si>
  <si>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</si>
  <si>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</si>
  <si>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</si>
  <si>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</si>
  <si>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</si>
  <si>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</si>
  <si>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</si>
  <si>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</si>
  <si>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</si>
  <si>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</si>
  <si>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</si>
  <si>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</si>
  <si>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</si>
  <si>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</si>
  <si>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</si>
  <si>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</si>
  <si>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</si>
  <si>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</si>
  <si>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</si>
  <si>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</si>
  <si>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</si>
  <si>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</si>
  <si>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</si>
  <si>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</si>
  <si>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</si>
  <si>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</si>
  <si>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</si>
  <si>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</si>
  <si>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</si>
  <si>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</si>
  <si>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</si>
  <si>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</si>
  <si>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</si>
  <si>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</si>
  <si>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</si>
  <si>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</si>
  <si>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</si>
  <si>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</si>
  <si>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</si>
  <si>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</si>
  <si>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</si>
  <si>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</si>
  <si>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</si>
  <si>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</si>
  <si>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</si>
  <si>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</si>
  <si>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</si>
  <si>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</si>
  <si>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</si>
  <si>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</si>
  <si>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</si>
  <si>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</si>
  <si>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</si>
  <si>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</si>
  <si>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</si>
  <si>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</si>
  <si>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</si>
  <si>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</si>
  <si>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</si>
  <si>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</si>
  <si>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</si>
  <si>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</si>
  <si>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</si>
  <si>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</si>
  <si>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</si>
  <si>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</si>
  <si>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</si>
  <si>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</si>
  <si>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</si>
  <si>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</si>
  <si>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</si>
  <si>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</si>
  <si>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</si>
  <si>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</si>
  <si>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</si>
  <si>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</si>
  <si>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</si>
  <si>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</si>
  <si>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</si>
  <si>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</si>
  <si>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</si>
  <si>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</si>
  <si>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</si>
  <si>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</si>
  <si>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</si>
  <si>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</si>
  <si>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</si>
  <si>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</si>
  <si>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</si>
  <si>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</si>
  <si>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</si>
  <si>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</si>
  <si>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</si>
  <si>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</si>
  <si>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</si>
  <si>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</si>
  <si>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</si>
  <si>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</si>
  <si>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</si>
  <si>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</si>
  <si>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</si>
  <si>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</si>
  <si>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</si>
  <si>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</si>
  <si>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</si>
  <si>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</si>
  <si>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</si>
  <si>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</si>
  <si>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</si>
  <si>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</si>
  <si>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</si>
  <si>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</si>
  <si>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</si>
  <si>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</si>
  <si>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</si>
  <si>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</si>
  <si>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</si>
  <si>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</si>
  <si>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</si>
  <si>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</si>
  <si>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</si>
  <si>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</si>
  <si>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</si>
  <si>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</si>
  <si>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</si>
  <si>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</si>
  <si>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</si>
  <si>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</si>
  <si>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</si>
  <si>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</si>
  <si>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</si>
  <si>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</si>
  <si>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</si>
  <si>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</si>
  <si>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</si>
  <si>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</si>
  <si>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</si>
  <si>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</si>
  <si>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</si>
  <si>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</si>
  <si>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</si>
  <si>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</si>
  <si>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</si>
  <si>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</si>
  <si>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</si>
  <si>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</si>
  <si>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</si>
  <si>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</si>
  <si>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</si>
  <si>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</si>
  <si>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</si>
  <si>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</si>
  <si>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</si>
  <si>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</si>
  <si>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</si>
  <si>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</si>
  <si>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</si>
  <si>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</si>
  <si>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</si>
  <si>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</si>
  <si>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</si>
  <si>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</si>
  <si>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</si>
  <si>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</si>
  <si>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</si>
  <si>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</si>
  <si>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</si>
  <si>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</si>
  <si>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</si>
  <si>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</si>
  <si>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</si>
  <si>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</si>
  <si>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</si>
  <si>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</si>
  <si>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</si>
  <si>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</si>
  <si>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</si>
  <si>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</si>
  <si>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</si>
  <si>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</si>
  <si>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</si>
  <si>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</si>
  <si>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</si>
  <si>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</si>
  <si>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</si>
  <si>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</si>
  <si>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</si>
  <si>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</si>
  <si>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</si>
  <si>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</si>
  <si>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</si>
  <si>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</si>
  <si>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</si>
  <si>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</si>
  <si>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</si>
  <si>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</si>
  <si>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</si>
  <si>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</si>
  <si>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</si>
  <si>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</si>
  <si>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</si>
  <si>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</si>
  <si>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</si>
  <si>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</si>
  <si>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</si>
  <si>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</si>
  <si>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</si>
  <si>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</si>
  <si>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</si>
  <si>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</si>
  <si>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</si>
  <si>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</si>
  <si>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</si>
  <si>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</si>
  <si>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</si>
  <si>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</si>
  <si>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</si>
  <si>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</si>
  <si>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</si>
  <si>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</si>
  <si>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</si>
  <si>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</si>
  <si>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</si>
  <si>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</si>
  <si>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</si>
  <si>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</si>
  <si>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</si>
  <si>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</si>
  <si>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</si>
  <si>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</si>
  <si>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</si>
  <si>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</si>
  <si>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</si>
  <si>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</si>
  <si>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</si>
  <si>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</si>
  <si>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</si>
  <si>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</si>
  <si>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</si>
  <si>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</si>
  <si>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</si>
  <si>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</si>
  <si>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</si>
  <si>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</si>
  <si>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</si>
  <si>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</si>
  <si>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</si>
  <si>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</si>
  <si>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</si>
  <si>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</si>
  <si>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</si>
  <si>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</si>
  <si>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</si>
  <si>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</si>
  <si>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</si>
  <si>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</si>
  <si>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</si>
  <si>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</si>
  <si>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</si>
  <si>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</si>
  <si>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</si>
  <si>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</si>
  <si>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</si>
  <si>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</si>
  <si>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</si>
  <si>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</si>
  <si>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</si>
  <si>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</si>
  <si>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</si>
  <si>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</si>
  <si>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</si>
  <si>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</si>
  <si>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</si>
  <si>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</si>
  <si>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</si>
  <si>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</si>
  <si>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</si>
  <si>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</si>
  <si>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</si>
  <si>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</si>
  <si>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</si>
  <si>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</si>
  <si>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</si>
  <si>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</si>
  <si>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</si>
  <si>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</si>
  <si>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</si>
  <si>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</si>
  <si>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</si>
  <si>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</si>
  <si>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</si>
  <si>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</si>
  <si>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</si>
  <si>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</si>
  <si>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</si>
  <si>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</si>
  <si>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</si>
  <si>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</si>
  <si>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</si>
  <si>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</si>
  <si>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</si>
  <si>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</si>
  <si>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</si>
  <si>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</si>
  <si>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</si>
  <si>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</si>
  <si>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</si>
  <si>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</si>
  <si>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</si>
  <si>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</si>
  <si>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</si>
  <si>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</si>
  <si>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</si>
  <si>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</si>
  <si>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</si>
  <si>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</si>
  <si>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</si>
  <si>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</si>
  <si>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</si>
  <si>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</si>
  <si>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</si>
  <si>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</si>
  <si>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</si>
  <si>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</si>
  <si>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</si>
  <si>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</si>
  <si>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</si>
  <si>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</si>
  <si>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</si>
  <si>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</si>
  <si>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</si>
  <si>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</si>
  <si>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</si>
  <si>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</si>
  <si>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</si>
  <si>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</si>
  <si>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</si>
  <si>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</si>
  <si>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</si>
  <si>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</si>
  <si>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</si>
  <si>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</si>
  <si>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</si>
  <si>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</si>
  <si>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</si>
  <si>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</si>
  <si>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</si>
  <si>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</si>
  <si>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</si>
  <si>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</si>
  <si>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</si>
  <si>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</si>
  <si>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</si>
  <si>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</si>
  <si>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</si>
  <si>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</si>
  <si>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</si>
  <si>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</si>
  <si>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</si>
  <si>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</si>
  <si>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</si>
  <si>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</si>
  <si>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</si>
  <si>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</si>
  <si>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</si>
  <si>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</si>
  <si>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</si>
  <si>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</si>
  <si>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</si>
  <si>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</si>
  <si>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</si>
  <si>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</si>
  <si>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</si>
  <si>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</si>
  <si>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</si>
  <si>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</si>
  <si>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</si>
  <si>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</si>
  <si>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</si>
  <si>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</si>
  <si>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</si>
  <si>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</si>
  <si>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</si>
  <si>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</si>
  <si>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</si>
  <si>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</si>
  <si>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</si>
  <si>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</si>
  <si>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</si>
  <si>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</si>
  <si>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</si>
  <si>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</si>
  <si>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</si>
  <si>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</si>
  <si>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</si>
  <si>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</si>
  <si>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</si>
  <si>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</si>
  <si>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</si>
  <si>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</si>
  <si>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</si>
  <si>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</si>
  <si>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</si>
  <si>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</si>
  <si>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</si>
  <si>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</si>
  <si>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</si>
  <si>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</si>
  <si>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</si>
  <si>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</si>
  <si>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</si>
  <si>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</si>
  <si>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</si>
  <si>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</si>
  <si>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</si>
  <si>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</si>
  <si>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</si>
  <si>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</si>
  <si>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</si>
  <si>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</si>
  <si>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</si>
  <si>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</si>
  <si>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</si>
  <si>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</si>
  <si>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</si>
  <si>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</si>
  <si>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</si>
  <si>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</si>
  <si>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</si>
  <si>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</si>
  <si>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</si>
  <si>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</si>
  <si>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</si>
  <si>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</si>
  <si>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</si>
  <si>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</si>
  <si>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</si>
  <si>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</si>
  <si>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</si>
  <si>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</si>
  <si>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</si>
  <si>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</si>
  <si>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</si>
  <si>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</si>
  <si>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</si>
  <si>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</si>
  <si>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</si>
  <si>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</si>
  <si>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</si>
  <si>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</si>
  <si>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</si>
  <si>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</si>
  <si>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</si>
  <si>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</si>
  <si>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</si>
  <si>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</si>
  <si>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</si>
  <si>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</si>
  <si>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</si>
  <si>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</si>
  <si>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</si>
  <si>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</si>
  <si>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</si>
  <si>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</si>
  <si>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</si>
  <si>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</si>
  <si>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</si>
  <si>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</si>
  <si>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</si>
  <si>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</si>
  <si>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</si>
  <si>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</si>
  <si>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</si>
  <si>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</si>
  <si>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</si>
  <si>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</si>
  <si>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</si>
  <si>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</si>
  <si>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</si>
  <si>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</si>
  <si>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</si>
  <si>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</si>
  <si>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</si>
  <si>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</si>
  <si>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</si>
  <si>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</si>
  <si>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</si>
  <si>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</si>
  <si>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</si>
  <si>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</si>
  <si>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</si>
  <si>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</si>
  <si>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</si>
  <si>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</si>
  <si>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</si>
  <si>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</si>
  <si>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</si>
  <si>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</si>
  <si>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</si>
  <si>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</si>
  <si>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</si>
  <si>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</si>
  <si>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</si>
  <si>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</si>
  <si>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</si>
  <si>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</si>
  <si>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</si>
  <si>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</si>
  <si>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</si>
  <si>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</si>
  <si>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</si>
  <si>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</si>
  <si>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</si>
  <si>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</si>
  <si>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</si>
  <si>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</si>
  <si>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</si>
  <si>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</si>
  <si>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</si>
  <si>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</si>
  <si>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</si>
  <si>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</si>
  <si>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</si>
  <si>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</si>
  <si>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</si>
  <si>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</si>
  <si>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</si>
  <si>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</si>
  <si>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</si>
  <si>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</si>
  <si>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</si>
  <si>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</si>
  <si>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</si>
  <si>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</si>
  <si>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</si>
  <si>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</si>
  <si>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</si>
  <si>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</si>
  <si>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</si>
  <si>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</si>
  <si>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</si>
  <si>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</si>
  <si>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</si>
  <si>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</si>
  <si>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</si>
  <si>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</si>
  <si>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</si>
  <si>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</si>
  <si>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</si>
  <si>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</si>
  <si>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</si>
  <si>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</si>
  <si>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</si>
  <si>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</si>
  <si>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</si>
  <si>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</si>
  <si>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</si>
  <si>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</si>
  <si>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</si>
  <si>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</si>
  <si>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</si>
  <si>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</si>
  <si>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</si>
  <si>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</si>
  <si>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</si>
  <si>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</si>
  <si>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</si>
  <si>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</si>
  <si>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</si>
  <si>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</si>
  <si>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</si>
  <si>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</si>
  <si>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</si>
  <si>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</si>
  <si>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</si>
  <si>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</si>
  <si>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</si>
  <si>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</si>
  <si>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</si>
  <si>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</si>
  <si>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</si>
  <si>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</si>
  <si>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</si>
  <si>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</si>
  <si>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</si>
  <si>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</si>
  <si>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</si>
  <si>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</si>
  <si>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</si>
  <si>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</si>
  <si>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</si>
  <si>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</si>
  <si>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</si>
  <si>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</si>
  <si>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</si>
  <si>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</si>
  <si>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</si>
  <si>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</si>
  <si>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</si>
  <si>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</si>
  <si>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</si>
  <si>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</si>
  <si>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</si>
  <si>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</si>
  <si>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</si>
  <si>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</si>
  <si>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</si>
  <si>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</si>
  <si>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</si>
  <si>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</si>
  <si>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</si>
  <si>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</si>
  <si>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</si>
  <si>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</si>
  <si>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</si>
  <si>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</si>
  <si>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</si>
  <si>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</si>
  <si>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</si>
  <si>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</si>
  <si>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</si>
  <si>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</si>
  <si>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</si>
  <si>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</si>
  <si>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</si>
  <si>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</si>
  <si>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</si>
  <si>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</si>
  <si>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</si>
  <si>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</si>
  <si>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</si>
  <si>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</si>
  <si>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</si>
  <si>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</si>
  <si>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</si>
  <si>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</si>
  <si>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</si>
  <si>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</si>
  <si>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</si>
  <si>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</si>
  <si>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</si>
  <si>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</si>
  <si>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</si>
  <si>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</si>
  <si>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</si>
  <si>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</si>
  <si>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</si>
  <si>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</si>
  <si>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</si>
  <si>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</si>
  <si>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</si>
  <si>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</si>
  <si>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</si>
  <si>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</si>
  <si>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</si>
  <si>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</si>
  <si>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</si>
  <si>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</si>
  <si>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</si>
  <si>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</si>
  <si>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</si>
  <si>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</si>
  <si>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</si>
  <si>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</si>
  <si>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</si>
  <si>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</si>
  <si>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</si>
  <si>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</si>
  <si>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</si>
  <si>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</si>
  <si>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</si>
  <si>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</si>
  <si>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</si>
  <si>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</si>
  <si>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</si>
  <si>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</si>
  <si>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</si>
  <si>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</si>
  <si>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</si>
  <si>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</si>
  <si>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</si>
  <si>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</si>
  <si>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</si>
  <si>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</si>
  <si>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</si>
  <si>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</si>
  <si>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</si>
  <si>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</si>
  <si>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</si>
  <si>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</si>
  <si>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</si>
  <si>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</si>
  <si>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</si>
  <si>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</si>
  <si>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</si>
  <si>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</si>
  <si>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</si>
  <si>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</si>
  <si>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</si>
  <si>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</si>
  <si>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</si>
  <si>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</si>
  <si>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</si>
  <si>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</si>
  <si>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</si>
  <si>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</si>
  <si>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</si>
  <si>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</si>
  <si>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</si>
  <si>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</si>
  <si>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</si>
  <si>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</si>
  <si>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</si>
  <si>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</si>
  <si>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</si>
  <si>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</si>
  <si>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</si>
  <si>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</si>
  <si>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</si>
  <si>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</si>
  <si>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</si>
  <si>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</si>
  <si>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</si>
  <si>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</si>
  <si>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</si>
  <si>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</si>
  <si>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</si>
  <si>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</si>
  <si>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</si>
  <si>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</si>
  <si>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</si>
  <si>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</si>
  <si>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</si>
  <si>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</si>
  <si>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</si>
  <si>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</si>
  <si>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</si>
  <si>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</si>
  <si>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</si>
  <si>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</si>
  <si>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</si>
  <si>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</si>
  <si>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</si>
  <si>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</si>
  <si>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</si>
  <si>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</si>
  <si>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</si>
  <si>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</si>
  <si>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</si>
  <si>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</si>
  <si>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</si>
  <si>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</si>
  <si>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</si>
  <si>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</si>
  <si>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</si>
  <si>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</si>
  <si>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</si>
  <si>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</si>
  <si>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</si>
  <si>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</si>
  <si>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</si>
  <si>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</si>
  <si>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</si>
  <si>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</si>
  <si>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</si>
  <si>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</si>
  <si>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</si>
  <si>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</si>
  <si>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</si>
  <si>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</si>
  <si>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</si>
  <si>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</si>
  <si>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</si>
  <si>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</si>
  <si>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</si>
  <si>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</si>
  <si>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</si>
  <si>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</si>
  <si>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</si>
  <si>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</si>
  <si>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</si>
  <si>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</si>
  <si>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</si>
  <si>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</si>
  <si>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</si>
  <si>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</si>
  <si>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</si>
  <si>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</si>
  <si>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</si>
  <si>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</si>
  <si>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</si>
  <si>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</si>
  <si>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</si>
  <si>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</si>
  <si>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</si>
  <si>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</si>
  <si>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</si>
  <si>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</si>
  <si>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</si>
  <si>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</si>
  <si>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</si>
  <si>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</si>
  <si>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</si>
  <si>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</si>
  <si>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</si>
  <si>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</si>
  <si>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</si>
  <si>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</si>
  <si>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</si>
  <si>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</si>
  <si>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</si>
  <si>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</si>
  <si>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</si>
  <si>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</si>
  <si>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</si>
  <si>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</si>
  <si>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</si>
  <si>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</si>
  <si>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</si>
  <si>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</si>
  <si>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</si>
  <si>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</si>
  <si>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</si>
  <si>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</si>
  <si>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</si>
  <si>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</si>
  <si>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</si>
  <si>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</si>
  <si>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</si>
  <si>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</si>
  <si>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</si>
  <si>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</si>
  <si>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</si>
  <si>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</si>
  <si>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</si>
  <si>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</si>
  <si>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</si>
  <si>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</si>
  <si>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</si>
  <si>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</si>
  <si>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</si>
  <si>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</si>
  <si>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</si>
  <si>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</si>
  <si>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</si>
  <si>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</si>
  <si>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</si>
  <si>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</si>
  <si>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</si>
  <si>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</si>
  <si>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</si>
  <si>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</si>
  <si>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</si>
  <si>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</si>
  <si>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</si>
  <si>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</si>
  <si>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</si>
  <si>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</si>
  <si>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</si>
  <si>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</si>
  <si>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</si>
  <si>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</si>
  <si>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</si>
  <si>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</si>
  <si>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</si>
  <si>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</si>
  <si>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</si>
  <si>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</si>
  <si>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</si>
  <si>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</si>
  <si>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</si>
  <si>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</si>
  <si>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</si>
  <si>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</si>
  <si>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</si>
  <si>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</si>
  <si>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</si>
  <si>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</si>
  <si>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</si>
  <si>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</si>
  <si>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</si>
  <si>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</si>
  <si>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</si>
  <si>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</si>
  <si>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</si>
  <si>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</si>
  <si>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</si>
  <si>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</si>
  <si>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</si>
  <si>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</si>
  <si>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</si>
  <si>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</si>
  <si>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</si>
  <si>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</si>
  <si>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</si>
  <si>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</si>
  <si>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</si>
  <si>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</si>
  <si>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</si>
  <si>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</si>
  <si>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</si>
  <si>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</si>
  <si>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</si>
  <si>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</si>
  <si>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</si>
  <si>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</si>
  <si>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</si>
  <si>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</si>
  <si>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</si>
  <si>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</si>
  <si>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</si>
  <si>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</si>
  <si>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</si>
  <si>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</si>
  <si>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</si>
  <si>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</si>
  <si>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</si>
  <si>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</si>
  <si>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</si>
  <si>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</si>
  <si>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</si>
  <si>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</si>
  <si>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</si>
  <si>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</si>
  <si>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</si>
  <si>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</si>
  <si>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</si>
  <si>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</si>
  <si>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</si>
  <si>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</si>
  <si>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</si>
  <si>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</si>
  <si>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</si>
  <si>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</si>
  <si>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</si>
  <si>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</si>
  <si>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</si>
  <si>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</si>
  <si>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</si>
  <si>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</si>
  <si>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</si>
  <si>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</si>
  <si>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</si>
  <si>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</si>
  <si>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</si>
  <si>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</si>
  <si>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</si>
  <si>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</si>
  <si>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</si>
  <si>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</si>
  <si>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</si>
  <si>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</si>
  <si>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</si>
  <si>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</si>
  <si>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</si>
  <si>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</si>
  <si>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</si>
  <si>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</si>
  <si>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</si>
  <si>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</si>
  <si>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</si>
  <si>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</si>
  <si>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</si>
  <si>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</si>
  <si>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</si>
  <si>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</si>
  <si>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</si>
  <si>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</si>
  <si>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</si>
  <si>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</si>
  <si>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</si>
  <si>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</si>
  <si>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</si>
  <si>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</si>
  <si>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</si>
  <si>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</si>
  <si>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</si>
  <si>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</si>
  <si>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</si>
  <si>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</si>
  <si>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</si>
  <si>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</si>
  <si>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</si>
  <si>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</si>
  <si>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</si>
  <si>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</si>
  <si>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</si>
  <si>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</si>
  <si>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</si>
  <si>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</si>
  <si>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</si>
  <si>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</si>
  <si>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</si>
  <si>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</si>
  <si>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</si>
  <si>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</si>
  <si>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</si>
  <si>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</si>
  <si>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</si>
  <si>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</si>
  <si>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</si>
  <si>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</si>
  <si>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</si>
  <si>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</si>
  <si>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</si>
  <si>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</si>
  <si>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</si>
  <si>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</si>
  <si>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</si>
  <si>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</si>
  <si>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</si>
  <si>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</si>
  <si>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</si>
  <si>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</si>
  <si>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</si>
  <si>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</si>
  <si>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</si>
  <si>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</si>
  <si>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</si>
  <si>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</si>
  <si>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</si>
  <si>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</si>
  <si>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</si>
  <si>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</si>
  <si>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</si>
  <si>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</si>
  <si>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</si>
  <si>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</si>
  <si>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</si>
  <si>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</si>
  <si>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</si>
  <si>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</si>
  <si>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</si>
  <si>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</si>
  <si>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</si>
  <si>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</si>
  <si>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</si>
  <si>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</si>
  <si>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</si>
  <si>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</si>
  <si>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</si>
  <si>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</si>
  <si>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</si>
  <si>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</si>
  <si>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</si>
  <si>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</si>
  <si>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</si>
  <si>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</si>
  <si>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</si>
  <si>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</si>
  <si>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</si>
  <si>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</si>
  <si>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</si>
  <si>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</si>
  <si>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</si>
  <si>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</si>
  <si>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</si>
  <si>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</si>
  <si>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</si>
  <si>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</si>
  <si>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</si>
  <si>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</si>
  <si>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</si>
  <si>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</si>
  <si>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</si>
  <si>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</si>
  <si>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</si>
  <si>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</si>
  <si>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</si>
  <si>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</si>
  <si>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</si>
  <si>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</si>
  <si>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</si>
  <si>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</si>
  <si>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</si>
  <si>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</si>
  <si>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</si>
  <si>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</si>
  <si>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</si>
  <si>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</si>
  <si>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</si>
  <si>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</si>
  <si>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</si>
  <si>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</si>
  <si>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</si>
  <si>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</si>
  <si>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</si>
  <si>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</si>
  <si>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</si>
  <si>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</si>
  <si>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</si>
  <si>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</si>
  <si>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</si>
  <si>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</si>
  <si>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</si>
  <si>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</si>
  <si>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</si>
  <si>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</si>
  <si>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</si>
  <si>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</si>
  <si>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</si>
  <si>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</si>
  <si>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</si>
  <si>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</si>
  <si>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</si>
  <si>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</si>
  <si>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</si>
  <si>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</si>
  <si>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</si>
  <si>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</si>
  <si>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</si>
  <si>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</si>
  <si>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</si>
  <si>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</si>
  <si>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</si>
  <si>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</si>
  <si>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</si>
  <si>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</si>
  <si>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</si>
  <si>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</si>
  <si>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</si>
  <si>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</si>
  <si>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</si>
  <si>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</si>
  <si>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</si>
  <si>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</si>
  <si>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</si>
  <si>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</si>
  <si>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</si>
  <si>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</si>
  <si>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</si>
  <si>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</si>
  <si>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</si>
  <si>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</si>
  <si>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</si>
  <si>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</si>
  <si>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</si>
  <si>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</si>
  <si>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</si>
  <si>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</si>
  <si>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</si>
  <si>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</si>
  <si>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</si>
  <si>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</si>
  <si>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</si>
  <si>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</si>
  <si>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</si>
  <si>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</si>
  <si>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</si>
  <si>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</si>
  <si>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</si>
  <si>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</si>
  <si>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</si>
  <si>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</si>
  <si>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</si>
  <si>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</si>
  <si>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</si>
  <si>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</si>
  <si>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</si>
  <si>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</si>
  <si>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</si>
  <si>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</si>
  <si>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</si>
  <si>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</si>
  <si>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</si>
  <si>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</si>
  <si>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</si>
  <si>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</si>
  <si>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</si>
  <si>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</si>
  <si>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</si>
  <si>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</si>
  <si>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</si>
  <si>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</si>
  <si>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</si>
  <si>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</si>
  <si>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</si>
  <si>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</si>
  <si>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</si>
  <si>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</si>
  <si>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</si>
  <si>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</si>
  <si>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</si>
  <si>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</si>
  <si>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</si>
  <si>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</si>
  <si>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</si>
  <si>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</si>
  <si>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</si>
  <si>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</si>
  <si>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</si>
  <si>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</si>
  <si>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</si>
  <si>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</si>
  <si>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</si>
  <si>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</si>
  <si>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</si>
  <si>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</si>
  <si>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</si>
  <si>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</si>
  <si>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</si>
  <si>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</si>
  <si>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</si>
  <si>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</si>
  <si>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</si>
  <si>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</si>
  <si>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</si>
  <si>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</si>
  <si>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</si>
  <si>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</si>
  <si>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</si>
  <si>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</si>
  <si>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</si>
  <si>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</si>
  <si>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</si>
  <si>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</si>
  <si>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</si>
  <si>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</si>
  <si>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</si>
  <si>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</si>
  <si>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</si>
  <si>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</si>
  <si>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</si>
  <si>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</si>
  <si>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</si>
  <si>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</si>
  <si>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</si>
  <si>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</si>
  <si>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</si>
  <si>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</si>
  <si>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</si>
  <si>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</si>
  <si>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</si>
  <si>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</si>
  <si>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</si>
  <si>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</si>
  <si>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</si>
  <si>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</si>
  <si>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</si>
  <si>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</si>
  <si>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</si>
  <si>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</si>
  <si>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</si>
  <si>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</si>
  <si>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</si>
  <si>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</si>
  <si>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</si>
  <si>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</si>
  <si>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</si>
  <si>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</si>
  <si>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</si>
  <si>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</si>
  <si>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</si>
  <si>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</si>
  <si>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</si>
  <si>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</si>
  <si>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</si>
  <si>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</si>
  <si>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</si>
  <si>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</si>
  <si>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</si>
  <si>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</si>
  <si>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</si>
  <si>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</si>
  <si>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</si>
  <si>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</si>
  <si>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</si>
  <si>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</si>
  <si>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</si>
  <si>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</si>
  <si>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</si>
  <si>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</si>
  <si>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</si>
  <si>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</si>
  <si>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</si>
  <si>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</si>
  <si>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</si>
  <si>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</si>
  <si>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</si>
  <si>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</si>
  <si>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</si>
  <si>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</si>
  <si>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</si>
  <si>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</si>
  <si>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</si>
  <si>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</si>
  <si>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</si>
  <si>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</si>
  <si>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</si>
  <si>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</si>
  <si>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</si>
  <si>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</si>
  <si>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</si>
  <si>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</si>
  <si>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</si>
  <si>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</si>
  <si>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</si>
  <si>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</si>
  <si>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</si>
  <si>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</si>
  <si>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</si>
  <si>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</si>
  <si>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</si>
  <si>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</si>
  <si>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</si>
  <si>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</si>
  <si>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</si>
  <si>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</si>
  <si>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</si>
  <si>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</si>
  <si>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</si>
  <si>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</si>
  <si>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</si>
  <si>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</si>
  <si>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</si>
  <si>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</si>
  <si>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</si>
  <si>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</si>
  <si>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</si>
  <si>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</si>
  <si>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</si>
  <si>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</si>
  <si>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</si>
  <si>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</si>
  <si>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</si>
  <si>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</si>
  <si>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</si>
  <si>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</si>
  <si>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</si>
  <si>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</si>
  <si>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</si>
  <si>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</si>
  <si>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</si>
  <si>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</si>
  <si>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</si>
  <si>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</si>
  <si>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</si>
  <si>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</si>
  <si>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</si>
  <si>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</si>
  <si>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</si>
  <si>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</si>
  <si>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</si>
  <si>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</si>
  <si>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</si>
  <si>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</si>
  <si>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</si>
  <si>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</si>
  <si>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</si>
  <si>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</si>
  <si>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</si>
  <si>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</si>
  <si>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</si>
  <si>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</si>
  <si>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</si>
  <si>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</si>
  <si>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</si>
  <si>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</si>
  <si>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</si>
  <si>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</si>
  <si>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</si>
  <si>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</si>
  <si>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</si>
  <si>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</si>
  <si>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</si>
  <si>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</si>
  <si>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</si>
  <si>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</si>
  <si>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</si>
  <si>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</si>
  <si>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</si>
  <si>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</si>
  <si>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</si>
  <si>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</si>
  <si>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</si>
  <si>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</si>
  <si>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</si>
  <si>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</si>
  <si>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</si>
  <si>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</si>
  <si>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</si>
  <si>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</si>
  <si>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</si>
  <si>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</si>
  <si>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</si>
  <si>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</si>
  <si>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</si>
  <si>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</si>
  <si>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</si>
  <si>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</si>
  <si>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</si>
  <si>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</si>
  <si>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</si>
  <si>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</si>
  <si>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</si>
  <si>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</si>
  <si>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</si>
  <si>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</si>
  <si>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</si>
  <si>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</si>
  <si>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</si>
  <si>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</si>
  <si>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</si>
  <si>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</si>
  <si>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</si>
  <si>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</si>
  <si>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</si>
  <si>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</si>
  <si>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</si>
  <si>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</si>
  <si>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</si>
  <si>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</si>
  <si>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</si>
  <si>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</si>
  <si>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</si>
  <si>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</si>
  <si>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</si>
  <si>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</si>
  <si>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</si>
  <si>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</si>
  <si>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</si>
  <si>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</si>
  <si>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</si>
  <si>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</si>
  <si>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</si>
  <si>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</si>
  <si>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</si>
  <si>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</si>
  <si>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</si>
  <si>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</si>
  <si>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</si>
  <si>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</si>
  <si>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</si>
  <si>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</si>
  <si>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</si>
  <si>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</si>
  <si>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</si>
  <si>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</si>
  <si>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</si>
  <si>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</si>
  <si>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</si>
  <si>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</si>
  <si>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</si>
  <si>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</si>
  <si>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</si>
  <si>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</si>
  <si>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</si>
  <si>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</si>
  <si>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</si>
  <si>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</si>
  <si>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</si>
  <si>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</si>
  <si>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</si>
  <si>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</si>
  <si>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</si>
  <si>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</si>
  <si>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</si>
  <si>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</si>
  <si>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</si>
  <si>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</si>
  <si>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</si>
  <si>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</si>
  <si>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</si>
  <si>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</si>
  <si>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</si>
  <si>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</si>
  <si>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</si>
  <si>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</si>
  <si>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</si>
  <si>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</si>
  <si>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</si>
  <si>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</si>
  <si>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</si>
  <si>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</si>
  <si>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</si>
  <si>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</si>
  <si>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</si>
  <si>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</si>
  <si>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</si>
  <si>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</si>
  <si>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</si>
  <si>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</si>
  <si>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</si>
  <si>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</si>
  <si>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</si>
  <si>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</si>
  <si>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</si>
  <si>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</si>
  <si>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</si>
  <si>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</si>
  <si>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</si>
  <si>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</si>
  <si>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</si>
  <si>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</si>
  <si>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</si>
  <si>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</si>
  <si>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</si>
  <si>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</si>
  <si>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</si>
  <si>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</si>
  <si>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</si>
  <si>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</si>
  <si>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</si>
  <si>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</si>
  <si>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</si>
  <si>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</si>
  <si>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</si>
  <si>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</si>
  <si>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</si>
  <si>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</si>
  <si>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</si>
  <si>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</si>
  <si>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</si>
  <si>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</si>
  <si>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</si>
  <si>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</si>
  <si>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</si>
  <si>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</si>
  <si>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</si>
  <si>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</si>
  <si>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</si>
  <si>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</si>
  <si>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</si>
  <si>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</si>
  <si>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</si>
  <si>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</si>
  <si>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</si>
  <si>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</si>
  <si>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</si>
  <si>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</si>
  <si>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</si>
  <si>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</si>
  <si>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</si>
  <si>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</si>
  <si>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</si>
  <si>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</si>
  <si>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</si>
  <si>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</si>
  <si>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</si>
  <si>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</si>
  <si>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</si>
  <si>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</si>
  <si>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</si>
  <si>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</si>
  <si>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</si>
  <si>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</si>
  <si>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</si>
  <si>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</si>
  <si>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</si>
  <si>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</si>
  <si>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</si>
  <si>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</si>
  <si>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</si>
  <si>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</si>
  <si>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</si>
  <si>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</si>
  <si>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</si>
  <si>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</si>
  <si>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</si>
  <si>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</si>
  <si>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</si>
  <si>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</si>
  <si>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</si>
  <si>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</si>
  <si>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</si>
  <si>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</si>
  <si>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</si>
  <si>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</si>
  <si>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</si>
  <si>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</si>
  <si>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</si>
  <si>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</si>
  <si>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</si>
  <si>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</si>
  <si>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</si>
  <si>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</si>
  <si>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</si>
  <si>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</si>
  <si>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</si>
  <si>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</si>
  <si>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</si>
  <si>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</si>
  <si>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</si>
  <si>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</si>
  <si>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</si>
  <si>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</si>
  <si>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</si>
  <si>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</si>
  <si>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</si>
  <si>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</si>
  <si>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</si>
  <si>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</si>
  <si>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</si>
  <si>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</si>
  <si>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</si>
  <si>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</si>
  <si>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</si>
  <si>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</si>
  <si>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</si>
  <si>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</si>
  <si>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</si>
  <si>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</si>
  <si>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</si>
  <si>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</si>
  <si>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</si>
  <si>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</si>
  <si>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</si>
  <si>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</si>
  <si>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</si>
  <si>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</si>
  <si>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</si>
  <si>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</si>
  <si>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</si>
  <si>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</si>
  <si>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</si>
  <si>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</si>
  <si>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</si>
  <si>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</si>
  <si>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</si>
  <si>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</si>
  <si>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</si>
  <si>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</si>
  <si>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</si>
  <si>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</si>
  <si>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</si>
  <si>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</si>
  <si>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</si>
  <si>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</si>
  <si>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</si>
  <si>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</si>
  <si>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</si>
  <si>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</si>
  <si>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</si>
  <si>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</si>
  <si>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</si>
  <si>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</si>
  <si>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</si>
  <si>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</si>
  <si>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</si>
  <si>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</si>
  <si>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</si>
  <si>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</si>
  <si>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</si>
  <si>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</si>
  <si>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</si>
  <si>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</si>
  <si>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</si>
  <si>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</si>
  <si>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</si>
  <si>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</si>
  <si>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</si>
  <si>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</si>
  <si>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</si>
  <si>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</si>
  <si>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</si>
  <si>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</si>
  <si>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</si>
  <si>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</si>
  <si>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</si>
  <si>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</si>
  <si>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</si>
  <si>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</si>
  <si>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</si>
  <si>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</si>
  <si>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</si>
  <si>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</si>
  <si>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</si>
  <si>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</si>
  <si>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</si>
  <si>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</si>
  <si>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</si>
  <si>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</si>
  <si>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</si>
  <si>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</si>
  <si>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</si>
  <si>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</si>
  <si>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</si>
  <si>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</si>
  <si>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</si>
  <si>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</si>
  <si>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</si>
  <si>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</si>
  <si>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</si>
  <si>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</si>
  <si>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</si>
  <si>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</si>
  <si>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</si>
  <si>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</si>
  <si>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</si>
  <si>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</si>
  <si>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</si>
  <si>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</si>
  <si>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</si>
  <si>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</si>
  <si>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</si>
  <si>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</si>
  <si>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</si>
  <si>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</si>
  <si>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</si>
  <si>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</si>
  <si>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</si>
  <si>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</si>
  <si>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</si>
  <si>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</si>
  <si>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</si>
  <si>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</si>
  <si>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</si>
  <si>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</si>
  <si>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</si>
  <si>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</si>
  <si>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</si>
  <si>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</si>
  <si>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</si>
  <si>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</si>
  <si>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</si>
  <si>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</si>
  <si>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</si>
  <si>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</si>
  <si>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</si>
  <si>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</si>
  <si>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</si>
  <si>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</si>
  <si>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</si>
  <si>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</si>
  <si>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</si>
  <si>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</si>
  <si>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</si>
  <si>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</si>
  <si>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</si>
  <si>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</si>
  <si>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</si>
  <si>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</si>
  <si>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</si>
  <si>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</si>
  <si>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</si>
  <si>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</si>
  <si>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</si>
  <si>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</si>
  <si>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</si>
  <si>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</si>
  <si>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</si>
  <si>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</si>
  <si>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</si>
  <si>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</si>
  <si>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</si>
  <si>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</si>
  <si>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</si>
  <si>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</si>
  <si>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</si>
  <si>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</si>
  <si>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</si>
  <si>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</si>
  <si>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</si>
  <si>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</si>
  <si>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</si>
  <si>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</si>
  <si>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</si>
  <si>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</si>
  <si>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</si>
  <si>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</si>
  <si>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</si>
  <si>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</si>
  <si>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</si>
  <si>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</si>
  <si>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</si>
  <si>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</si>
  <si>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</si>
  <si>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</si>
  <si>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</si>
  <si>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</si>
  <si>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</si>
  <si>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</si>
  <si>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</si>
  <si>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</si>
  <si>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</si>
  <si>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</si>
  <si>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</si>
  <si>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</si>
  <si>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</si>
  <si>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</si>
  <si>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</si>
  <si>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</si>
  <si>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</si>
  <si>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</si>
  <si>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</si>
  <si>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</si>
  <si>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</si>
  <si>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</si>
  <si>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</si>
  <si>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</si>
  <si>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</si>
  <si>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</si>
  <si>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</si>
  <si>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</si>
  <si>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</si>
  <si>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</si>
  <si>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</si>
  <si>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</si>
  <si>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</si>
  <si>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</si>
  <si>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</si>
  <si>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</si>
  <si>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</si>
  <si>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</si>
  <si>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</si>
  <si>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</si>
  <si>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</si>
  <si>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</si>
  <si>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</si>
  <si>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</si>
  <si>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</si>
  <si>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</si>
  <si>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</si>
  <si>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</si>
  <si>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</si>
  <si>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</si>
  <si>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</si>
  <si>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</si>
  <si>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</si>
  <si>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</si>
  <si>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</si>
  <si>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</si>
  <si>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</si>
  <si>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</si>
  <si>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</si>
  <si>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</si>
  <si>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</si>
  <si>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</si>
  <si>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</si>
  <si>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</si>
  <si>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</si>
  <si>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</si>
  <si>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</si>
  <si>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</si>
  <si>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</si>
  <si>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</si>
  <si>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</si>
  <si>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</si>
  <si>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</si>
  <si>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</si>
  <si>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</si>
  <si>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</si>
  <si>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</si>
  <si>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</si>
  <si>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</si>
  <si>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</si>
  <si>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</si>
  <si>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</si>
  <si>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</si>
  <si>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</si>
  <si>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</si>
  <si>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</si>
  <si>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</si>
  <si>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</si>
  <si>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</si>
  <si>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</si>
  <si>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</si>
  <si>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</si>
  <si>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</si>
  <si>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</si>
  <si>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</si>
  <si>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</si>
  <si>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</si>
  <si>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</si>
  <si>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</si>
  <si>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</si>
  <si>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</si>
  <si>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</si>
  <si>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</si>
  <si>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</si>
  <si>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</si>
  <si>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</si>
  <si>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</si>
  <si>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</si>
  <si>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</si>
  <si>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</si>
  <si>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</si>
  <si>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</si>
  <si>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</si>
  <si>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</si>
  <si>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</si>
  <si>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</si>
  <si>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</si>
  <si>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</si>
  <si>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</si>
  <si>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</si>
  <si>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</si>
  <si>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</si>
  <si>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</si>
  <si>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</si>
  <si>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</si>
  <si>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</si>
  <si>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</si>
  <si>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</si>
  <si>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</si>
  <si>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</si>
  <si>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</si>
  <si>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</si>
  <si>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</si>
  <si>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</si>
  <si>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</si>
  <si>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</si>
  <si>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</si>
  <si>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</si>
  <si>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</si>
  <si>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</si>
  <si>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</si>
  <si>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</si>
  <si>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</si>
  <si>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</si>
  <si>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</si>
  <si>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</si>
  <si>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</si>
  <si>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</si>
  <si>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</si>
  <si>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</si>
  <si>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</si>
  <si>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</si>
  <si>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</si>
  <si>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</si>
  <si>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</si>
  <si>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</si>
  <si>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</si>
  <si>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</si>
  <si>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</si>
  <si>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</si>
  <si>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</si>
  <si>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</si>
  <si>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</si>
  <si>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</si>
  <si>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</si>
  <si>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</si>
  <si>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</si>
  <si>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</si>
  <si>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</si>
  <si>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</si>
  <si>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</si>
  <si>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</si>
  <si>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</si>
  <si>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</si>
  <si>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</si>
  <si>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</si>
  <si>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</si>
  <si>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</si>
  <si>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</si>
  <si>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</si>
  <si>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</si>
  <si>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</si>
  <si>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</si>
  <si>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</si>
  <si>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</si>
  <si>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</si>
  <si>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</si>
  <si>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</si>
  <si>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</si>
  <si>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</si>
  <si>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</si>
  <si>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</si>
  <si>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</si>
  <si>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</si>
  <si>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</si>
  <si>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</si>
  <si>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</si>
  <si>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</si>
  <si>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</si>
  <si>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</si>
  <si>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</si>
  <si>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</si>
  <si>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</si>
  <si>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</si>
  <si>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</si>
  <si>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</si>
  <si>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</si>
  <si>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</si>
  <si>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</si>
  <si>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</si>
  <si>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</si>
  <si>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</si>
  <si>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</si>
  <si>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</si>
  <si>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</si>
  <si>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</si>
  <si>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</si>
  <si>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</si>
  <si>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</si>
  <si>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</si>
  <si>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</si>
  <si>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</si>
  <si>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</si>
  <si>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</si>
  <si>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</si>
  <si>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</si>
  <si>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</si>
  <si>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</si>
  <si>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</si>
  <si>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</si>
  <si>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</si>
  <si>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</si>
  <si>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</si>
  <si>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</si>
  <si>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</si>
  <si>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</si>
  <si>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</si>
  <si>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</si>
  <si>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</si>
  <si>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</si>
  <si>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</si>
  <si>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</si>
  <si>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</si>
  <si>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</si>
  <si>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</si>
  <si>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</si>
  <si>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</si>
  <si>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</si>
  <si>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</si>
  <si>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</si>
  <si>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</si>
  <si>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</si>
  <si>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</si>
  <si>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</si>
  <si>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</si>
  <si>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</si>
  <si>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</si>
  <si>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</si>
  <si>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</si>
  <si>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</si>
  <si>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</si>
  <si>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</si>
  <si>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</si>
  <si>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</si>
  <si>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</si>
  <si>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</si>
  <si>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</si>
  <si>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</si>
  <si>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</si>
  <si>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</si>
  <si>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</si>
  <si>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</si>
  <si>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</si>
  <si>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</si>
  <si>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</si>
  <si>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</si>
  <si>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</si>
  <si>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</si>
  <si>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</si>
  <si>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</si>
  <si>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</si>
  <si>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</si>
  <si>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</si>
  <si>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</si>
  <si>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</si>
  <si>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</si>
  <si>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</si>
  <si>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</si>
  <si>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</si>
  <si>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</si>
  <si>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</si>
  <si>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</si>
  <si>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</si>
  <si>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</si>
  <si>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</si>
  <si>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</si>
  <si>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</si>
  <si>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</si>
  <si>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</si>
  <si>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</si>
  <si>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</si>
  <si>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</si>
  <si>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</si>
  <si>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</si>
  <si>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</si>
  <si>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</si>
  <si>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</si>
  <si>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</si>
  <si>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</si>
  <si>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</si>
  <si>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</si>
  <si>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</si>
  <si>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</si>
  <si>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</si>
  <si>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</si>
  <si>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</si>
  <si>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</si>
  <si>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</si>
  <si>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</si>
  <si>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</si>
  <si>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</si>
  <si>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</si>
  <si>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</si>
  <si>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</si>
  <si>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</si>
  <si>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</si>
  <si>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</si>
  <si>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</si>
  <si>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</si>
  <si>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</si>
  <si>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</si>
  <si>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</si>
  <si>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</si>
  <si>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</si>
  <si>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</si>
  <si>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</si>
  <si>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</si>
  <si>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</si>
  <si>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</si>
  <si>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</si>
  <si>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</si>
  <si>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</si>
  <si>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</si>
  <si>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</si>
  <si>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</si>
  <si>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</si>
  <si>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</si>
  <si>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</si>
  <si>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</si>
  <si>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</si>
  <si>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</si>
  <si>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</si>
  <si>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</si>
  <si>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</si>
  <si>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</si>
  <si>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</si>
  <si>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</si>
  <si>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</si>
  <si>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</si>
  <si>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</si>
  <si>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</si>
  <si>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</si>
  <si>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</si>
  <si>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</si>
  <si>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</si>
  <si>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</si>
  <si>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</si>
  <si>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</si>
  <si>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</si>
  <si>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</si>
  <si>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</si>
  <si>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</si>
  <si>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</si>
  <si>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</si>
  <si>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</si>
  <si>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</si>
  <si>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</si>
  <si>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</si>
  <si>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</si>
  <si>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</si>
  <si>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</si>
  <si>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</si>
  <si>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</si>
  <si>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</si>
  <si>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</si>
  <si>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</si>
  <si>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</si>
  <si>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</si>
  <si>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</si>
  <si>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</si>
  <si>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</si>
  <si>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</si>
  <si>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</si>
  <si>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</si>
  <si>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</si>
  <si>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</si>
  <si>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</si>
  <si>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</si>
  <si>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</si>
  <si>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</si>
  <si>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</si>
  <si>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</si>
  <si>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</si>
  <si>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</si>
  <si>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</si>
  <si>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</si>
  <si>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</si>
  <si>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</si>
  <si>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</si>
  <si>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</si>
  <si>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</si>
  <si>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</si>
  <si>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</si>
  <si>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</si>
  <si>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</si>
  <si>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</si>
  <si>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</si>
  <si>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</si>
  <si>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</si>
  <si>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</si>
  <si>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</si>
  <si>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</si>
  <si>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</si>
  <si>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</si>
  <si>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</si>
  <si>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</si>
  <si>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</si>
  <si>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</si>
  <si>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</si>
  <si>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</si>
  <si>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</si>
  <si>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</si>
  <si>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</si>
  <si>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</si>
  <si>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</si>
  <si>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</si>
  <si>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</si>
  <si>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</si>
  <si>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</si>
  <si>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</si>
  <si>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</si>
  <si>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</si>
  <si>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</si>
  <si>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</si>
  <si>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</si>
  <si>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</si>
  <si>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</si>
  <si>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</si>
  <si>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</si>
  <si>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</si>
  <si>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</si>
  <si>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</si>
  <si>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</si>
  <si>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</si>
  <si>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</si>
  <si>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</si>
  <si>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</si>
  <si>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</si>
  <si>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</si>
  <si>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</si>
  <si>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</si>
  <si>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</si>
  <si>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</si>
  <si>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</si>
  <si>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</si>
  <si>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</si>
  <si>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</si>
  <si>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</si>
  <si>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</si>
  <si>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</si>
  <si>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</si>
  <si>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</si>
  <si>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</si>
  <si>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</si>
  <si>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</si>
  <si>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</si>
  <si>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</si>
  <si>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</si>
  <si>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</si>
  <si>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</si>
  <si>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</si>
  <si>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</si>
  <si>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</si>
  <si>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</si>
  <si>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</si>
  <si>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</si>
  <si>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</si>
  <si>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</si>
  <si>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</si>
  <si>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</si>
  <si>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</si>
  <si>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</si>
  <si>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</si>
  <si>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</si>
  <si>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</si>
  <si>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</si>
  <si>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</si>
  <si>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</si>
  <si>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</si>
  <si>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</si>
  <si>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</si>
  <si>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</si>
  <si>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</si>
  <si>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</si>
  <si>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</si>
  <si>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</si>
  <si>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</si>
  <si>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</si>
  <si>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</si>
  <si>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</si>
  <si>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</si>
  <si>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</si>
  <si>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</si>
  <si>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</si>
  <si>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</si>
  <si>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</si>
  <si>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</si>
  <si>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</si>
  <si>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</si>
  <si>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</si>
  <si>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</si>
  <si>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</si>
  <si>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</si>
  <si>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</si>
  <si>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</si>
  <si>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</si>
  <si>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</si>
  <si>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</si>
  <si>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</si>
  <si>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</si>
  <si>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</si>
  <si>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</si>
  <si>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</si>
  <si>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</si>
  <si>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</si>
  <si>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</si>
  <si>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</si>
  <si>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</si>
  <si>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</si>
  <si>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</si>
  <si>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</si>
  <si>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</si>
  <si>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</si>
  <si>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</si>
  <si>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</si>
  <si>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</si>
  <si>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</si>
  <si>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</si>
  <si>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</si>
  <si>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</si>
  <si>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</si>
  <si>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</si>
  <si>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</si>
  <si>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</si>
  <si>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</si>
  <si>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</si>
  <si>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</si>
  <si>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</si>
  <si>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</si>
  <si>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</si>
  <si>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</si>
  <si>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</si>
  <si>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</si>
  <si>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</si>
  <si>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</si>
  <si>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</si>
  <si>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</si>
  <si>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</si>
  <si>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</si>
  <si>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</si>
  <si>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</si>
  <si>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</si>
  <si>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</si>
  <si>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</si>
  <si>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</si>
  <si>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</si>
  <si>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</si>
  <si>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</si>
  <si>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</si>
  <si>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</si>
  <si>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</si>
  <si>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</si>
  <si>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</si>
  <si>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</si>
  <si>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</si>
  <si>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</si>
  <si>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</si>
  <si>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</si>
  <si>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</si>
  <si>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</si>
  <si>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</si>
  <si>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</si>
  <si>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</si>
  <si>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</si>
  <si>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</si>
  <si>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</si>
  <si>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</si>
  <si>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</si>
  <si>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</si>
  <si>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</si>
  <si>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</si>
  <si>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</si>
  <si>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</si>
  <si>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</si>
  <si>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</si>
  <si>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</si>
  <si>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</si>
  <si>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</si>
  <si>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</si>
  <si>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</si>
  <si>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</si>
  <si>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</si>
  <si>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</si>
  <si>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</si>
  <si>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</si>
  <si>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</si>
  <si>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</si>
  <si>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</si>
  <si>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</si>
  <si>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</si>
  <si>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</si>
  <si>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</si>
  <si>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</si>
  <si>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</si>
  <si>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</si>
  <si>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</si>
  <si>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</si>
  <si>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</si>
  <si>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</si>
  <si>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</si>
  <si>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</si>
  <si>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</si>
  <si>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</si>
  <si>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</si>
  <si>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</si>
  <si>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</si>
  <si>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</si>
  <si>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</si>
  <si>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</si>
  <si>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</si>
  <si>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</si>
  <si>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</si>
  <si>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</si>
  <si>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</si>
  <si>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</si>
  <si>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</si>
  <si>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</si>
  <si>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</si>
  <si>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</si>
  <si>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</si>
  <si>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</si>
  <si>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</si>
  <si>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</si>
  <si>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</si>
  <si>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</si>
  <si>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</si>
  <si>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</si>
  <si>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</si>
  <si>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</si>
  <si>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</si>
  <si>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</si>
  <si>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</si>
  <si>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</si>
  <si>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</si>
  <si>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</si>
  <si>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</si>
  <si>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</si>
  <si>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</si>
  <si>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</si>
  <si>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</si>
  <si>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</si>
  <si>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</si>
  <si>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</si>
  <si>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</si>
  <si>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</si>
  <si>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</si>
  <si>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</si>
  <si>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</si>
  <si>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</si>
  <si>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</si>
  <si>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</si>
  <si>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</si>
  <si>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</si>
  <si>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</si>
  <si>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</si>
  <si>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</si>
  <si>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</si>
  <si>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</si>
  <si>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</si>
  <si>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</si>
  <si>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</si>
  <si>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</si>
  <si>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</si>
  <si>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</si>
  <si>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</si>
  <si>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</si>
  <si>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</si>
  <si>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</si>
  <si>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</si>
  <si>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</si>
  <si>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</si>
  <si>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</si>
  <si>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</si>
  <si>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</si>
  <si>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</si>
  <si>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</si>
  <si>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</si>
  <si>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</si>
  <si>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</si>
  <si>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</si>
  <si>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</si>
  <si>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</si>
  <si>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</si>
  <si>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</si>
  <si>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</si>
  <si>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</si>
  <si>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</si>
  <si>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</si>
  <si>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</si>
  <si>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</si>
  <si>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</si>
  <si>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</si>
  <si>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</si>
  <si>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</si>
  <si>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</si>
  <si>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</si>
  <si>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</si>
  <si>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</si>
  <si>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</si>
  <si>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</si>
  <si>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</si>
  <si>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</si>
  <si>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</si>
  <si>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</si>
  <si>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</si>
  <si>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</si>
  <si>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</si>
  <si>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</si>
  <si>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</si>
  <si>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</si>
  <si>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</si>
  <si>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</si>
  <si>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</si>
  <si>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</si>
  <si>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</si>
  <si>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</si>
  <si>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</si>
  <si>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</si>
  <si>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</si>
  <si>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</si>
  <si>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</si>
  <si>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</si>
  <si>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</si>
  <si>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</si>
  <si>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</si>
  <si>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</si>
  <si>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</si>
  <si>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</si>
  <si>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</si>
  <si>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</si>
  <si>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</si>
  <si>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</si>
  <si>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</si>
  <si>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</si>
  <si>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</si>
  <si>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</si>
  <si>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</si>
  <si>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</si>
  <si>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</si>
  <si>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</si>
  <si>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</si>
  <si>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</si>
  <si>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</si>
  <si>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</si>
  <si>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</si>
  <si>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</si>
  <si>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</si>
  <si>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</si>
  <si>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</si>
  <si>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</si>
  <si>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</si>
  <si>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</si>
  <si>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</si>
  <si>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</si>
  <si>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</si>
  <si>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</si>
  <si>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</si>
  <si>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</si>
  <si>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</si>
  <si>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</si>
  <si>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</si>
  <si>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</si>
  <si>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</si>
  <si>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</si>
  <si>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</si>
  <si>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</si>
  <si>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</si>
  <si>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</si>
  <si>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</si>
  <si>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</si>
  <si>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</si>
  <si>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</si>
  <si>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</si>
  <si>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</si>
  <si>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</si>
  <si>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</si>
  <si>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</si>
  <si>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</si>
  <si>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</si>
  <si>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</si>
  <si>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</si>
  <si>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</si>
  <si>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</si>
  <si>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</si>
  <si>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</si>
  <si>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</si>
  <si>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</si>
  <si>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</si>
  <si>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</si>
  <si>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</si>
  <si>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</si>
  <si>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</si>
  <si>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</si>
  <si>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</si>
  <si>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</si>
  <si>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</si>
  <si>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</si>
  <si>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</si>
  <si>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</si>
  <si>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</si>
  <si>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</si>
  <si>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</si>
  <si>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</si>
  <si>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</si>
  <si>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</si>
  <si>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</si>
  <si>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</si>
  <si>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</si>
  <si>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</si>
  <si>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</si>
  <si>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</si>
  <si>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</si>
  <si>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</si>
  <si>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</si>
  <si>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</si>
  <si>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</si>
  <si>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</si>
  <si>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</si>
  <si>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</si>
  <si>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</si>
  <si>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</si>
  <si>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</si>
  <si>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</si>
  <si>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</si>
  <si>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</si>
  <si>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</si>
  <si>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</si>
  <si>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</si>
  <si>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</si>
  <si>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</si>
  <si>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</si>
  <si>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</si>
  <si>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</si>
  <si>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</si>
  <si>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</si>
  <si>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</si>
  <si>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</si>
  <si>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</si>
  <si>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</si>
  <si>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</si>
  <si>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</si>
  <si>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</si>
  <si>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</si>
  <si>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</si>
  <si>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</si>
  <si>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</si>
  <si>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</si>
  <si>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</si>
  <si>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</si>
  <si>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</si>
  <si>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</si>
  <si>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</si>
  <si>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</si>
  <si>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</si>
  <si>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</si>
  <si>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</si>
  <si>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</si>
  <si>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</si>
  <si>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</si>
  <si>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</si>
  <si>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</si>
  <si>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</si>
  <si>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</si>
  <si>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</si>
  <si>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</si>
  <si>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</si>
  <si>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</si>
  <si>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</si>
  <si>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</si>
  <si>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</si>
  <si>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</si>
  <si>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</si>
  <si>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</si>
  <si>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</si>
  <si>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</si>
  <si>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</si>
  <si>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</si>
  <si>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</si>
  <si>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</si>
  <si>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</si>
  <si>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</si>
  <si>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</si>
  <si>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</si>
  <si>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</si>
  <si>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</si>
  <si>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</si>
  <si>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</si>
  <si>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</si>
  <si>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</si>
  <si>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</si>
  <si>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</si>
  <si>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</si>
  <si>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</si>
  <si>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</si>
  <si>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</si>
  <si>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</si>
  <si>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</si>
  <si>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</si>
  <si>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</si>
  <si>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</si>
  <si>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</si>
  <si>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</si>
  <si>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</si>
  <si>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</si>
  <si>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</si>
  <si>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</si>
  <si>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</si>
  <si>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</si>
  <si>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</si>
  <si>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</si>
  <si>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</si>
  <si>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</si>
  <si>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</si>
  <si>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</si>
  <si>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</si>
  <si>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</si>
  <si>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</si>
  <si>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</si>
  <si>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</si>
  <si>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</si>
  <si>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</si>
  <si>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</si>
  <si>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</si>
  <si>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</si>
  <si>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</si>
  <si>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</si>
  <si>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</si>
  <si>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</si>
  <si>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</si>
  <si>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</si>
  <si>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</si>
  <si>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</si>
  <si>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</si>
  <si>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</si>
  <si>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</si>
  <si>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</si>
  <si>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</si>
  <si>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</si>
  <si>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</si>
  <si>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</si>
  <si>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</si>
  <si>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</si>
  <si>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</si>
  <si>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</si>
  <si>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</si>
  <si>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</si>
  <si>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</si>
  <si>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</si>
  <si>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</si>
  <si>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</si>
  <si>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</si>
  <si>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</si>
  <si>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</si>
  <si>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</si>
  <si>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</si>
  <si>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</si>
  <si>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</si>
  <si>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</si>
  <si>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</si>
  <si>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</si>
  <si>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</si>
  <si>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</si>
  <si>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</si>
  <si>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</si>
  <si>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</si>
  <si>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</si>
  <si>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</si>
  <si>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</si>
  <si>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</si>
  <si>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</si>
  <si>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</si>
  <si>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</si>
  <si>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</si>
  <si>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</si>
  <si>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</si>
  <si>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</si>
  <si>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</si>
  <si>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</si>
  <si>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</si>
  <si>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</si>
  <si>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</si>
  <si>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</si>
  <si>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</si>
  <si>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</si>
  <si>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</si>
  <si>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</si>
  <si>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</si>
  <si>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</si>
  <si>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</si>
  <si>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</si>
  <si>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</si>
  <si>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</si>
  <si>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</si>
  <si>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</si>
  <si>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</si>
  <si>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</si>
  <si>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</si>
  <si>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</si>
  <si>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</si>
  <si>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</si>
  <si>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</si>
  <si>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</si>
  <si>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</si>
  <si>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</si>
  <si>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</si>
  <si>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</si>
  <si>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</si>
  <si>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</si>
  <si>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</si>
  <si>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</si>
  <si>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</si>
  <si>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</si>
  <si>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</si>
  <si>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</si>
  <si>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</si>
  <si>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</si>
  <si>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</si>
  <si>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</si>
  <si>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</si>
  <si>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</si>
  <si>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</si>
  <si>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</si>
  <si>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</si>
  <si>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</si>
  <si>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</si>
  <si>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</si>
  <si>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</si>
  <si>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</si>
  <si>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</si>
  <si>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</si>
  <si>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</si>
  <si>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</si>
  <si>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</si>
  <si>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</si>
  <si>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</si>
  <si>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</si>
  <si>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</si>
  <si>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</si>
  <si>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</si>
  <si>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</si>
  <si>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</si>
  <si>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</si>
  <si>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</si>
  <si>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</si>
  <si>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</si>
  <si>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</si>
  <si>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</si>
  <si>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</si>
  <si>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</si>
  <si>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</si>
  <si>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</si>
  <si>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</si>
  <si>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</si>
  <si>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</si>
  <si>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</si>
  <si>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</si>
  <si>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</si>
  <si>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</si>
  <si>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</si>
  <si>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</si>
  <si>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</si>
  <si>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</si>
  <si>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</si>
  <si>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</si>
  <si>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</si>
  <si>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</si>
  <si>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</si>
  <si>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</si>
  <si>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</si>
  <si>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</si>
  <si>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</si>
  <si>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</si>
  <si>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</si>
  <si>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</si>
  <si>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</si>
  <si>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</si>
  <si>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</si>
  <si>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</si>
  <si>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</si>
  <si>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</si>
  <si>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</si>
  <si>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</si>
  <si>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</si>
  <si>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</si>
  <si>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</si>
  <si>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</si>
  <si>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</si>
  <si>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</si>
  <si>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</si>
  <si>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</si>
  <si>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</si>
  <si>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</si>
  <si>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</si>
  <si>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</si>
  <si>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</si>
  <si>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</si>
  <si>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</si>
  <si>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</si>
  <si>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</si>
  <si>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</si>
  <si>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</si>
  <si>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</si>
  <si>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</si>
  <si>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</si>
  <si>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</si>
  <si>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</si>
  <si>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</si>
  <si>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</si>
  <si>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</si>
  <si>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</si>
  <si>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</si>
  <si>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</si>
  <si>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</si>
  <si>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</si>
  <si>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</si>
  <si>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</si>
  <si>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</si>
  <si>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</si>
  <si>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</si>
  <si>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</si>
  <si>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</si>
  <si>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</si>
  <si>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</si>
  <si>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</si>
  <si>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</si>
  <si>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</si>
  <si>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</si>
  <si>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</si>
  <si>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</si>
  <si>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</si>
  <si>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</si>
  <si>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</si>
  <si>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</si>
  <si>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</si>
  <si>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</si>
  <si>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</si>
  <si>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</si>
  <si>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</si>
  <si>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</si>
  <si>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</si>
  <si>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</si>
  <si>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</si>
  <si>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</si>
  <si>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</si>
  <si>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</si>
  <si>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</si>
  <si>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</si>
  <si>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</si>
  <si>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</si>
  <si>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</si>
  <si>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</si>
  <si>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</si>
  <si>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</si>
  <si>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</si>
  <si>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</si>
  <si>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</si>
  <si>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</si>
  <si>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</si>
  <si>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</si>
  <si>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</si>
  <si>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</si>
  <si>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</si>
  <si>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</si>
  <si>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</si>
  <si>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</si>
  <si>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</si>
  <si>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</si>
  <si>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</si>
  <si>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</si>
  <si>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</si>
  <si>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</si>
  <si>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</si>
  <si>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</si>
  <si>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</si>
  <si>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</si>
  <si>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</si>
  <si>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</si>
  <si>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</si>
  <si>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</si>
  <si>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</si>
  <si>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</si>
  <si>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</si>
  <si>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</si>
  <si>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</si>
  <si>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</si>
  <si>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</si>
  <si>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</si>
  <si>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</si>
  <si>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</si>
  <si>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</si>
  <si>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</si>
  <si>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</si>
  <si>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</si>
  <si>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</si>
  <si>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</si>
  <si>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</si>
  <si>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</si>
  <si>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</si>
  <si>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</si>
  <si>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</si>
  <si>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</si>
  <si>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</si>
  <si>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</si>
  <si>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</si>
  <si>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</si>
  <si>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</si>
  <si>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</si>
  <si>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</si>
  <si>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</si>
  <si>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</si>
  <si>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</si>
  <si>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</si>
  <si>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</si>
  <si>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</si>
  <si>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</si>
  <si>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</si>
  <si>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</si>
  <si>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</si>
  <si>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</si>
  <si>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</si>
  <si>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</si>
  <si>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</si>
  <si>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</si>
  <si>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</si>
  <si>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</si>
  <si>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</si>
  <si>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</si>
  <si>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</si>
  <si>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</si>
  <si>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</si>
  <si>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</si>
  <si>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</si>
  <si>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</si>
  <si>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</si>
  <si>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</si>
  <si>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</si>
  <si>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</si>
  <si>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</si>
  <si>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</si>
  <si>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</si>
  <si>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</si>
  <si>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</si>
  <si>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</si>
  <si>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</si>
  <si>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</si>
  <si>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</si>
  <si>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</si>
  <si>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</si>
  <si>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</si>
  <si>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</si>
  <si>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</si>
  <si>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</si>
  <si>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</si>
  <si>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</si>
  <si>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</si>
  <si>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</si>
  <si>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</si>
  <si>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</si>
  <si>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</si>
  <si>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</si>
  <si>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</si>
  <si>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</si>
  <si>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</si>
  <si>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</si>
  <si>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</si>
  <si>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</si>
  <si>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</si>
  <si>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</si>
  <si>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</si>
  <si>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</si>
  <si>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</si>
  <si>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</si>
  <si>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</si>
  <si>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</si>
  <si>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</si>
  <si>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</si>
  <si>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</si>
  <si>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</si>
  <si>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</si>
  <si>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</si>
  <si>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</si>
  <si>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</si>
  <si>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</si>
  <si>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</si>
  <si>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</si>
  <si>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</si>
  <si>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</si>
  <si>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</si>
  <si>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</si>
  <si>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</si>
  <si>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</si>
  <si>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</si>
  <si>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</si>
  <si>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</si>
  <si>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</si>
  <si>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</si>
  <si>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</si>
  <si>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</si>
  <si>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</si>
  <si>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</si>
  <si>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</si>
  <si>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</si>
  <si>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</si>
  <si>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</si>
  <si>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</si>
  <si>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</si>
  <si>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</si>
  <si>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</si>
  <si>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</si>
  <si>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</si>
  <si>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</si>
  <si>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</si>
  <si>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</si>
  <si>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</si>
  <si>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</si>
  <si>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</si>
  <si>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</si>
  <si>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</si>
  <si>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</si>
  <si>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</si>
  <si>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</si>
  <si>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</si>
  <si>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</si>
  <si>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</si>
  <si>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</si>
  <si>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</si>
  <si>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</si>
  <si>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</si>
  <si>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</si>
  <si>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</si>
  <si>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</si>
  <si>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</si>
  <si>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</si>
  <si>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</si>
  <si>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</si>
  <si>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</si>
  <si>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</si>
  <si>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</si>
  <si>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</si>
  <si>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</si>
  <si>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</si>
  <si>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</si>
  <si>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</si>
  <si>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</si>
  <si>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</si>
  <si>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</si>
  <si>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</si>
  <si>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</si>
  <si>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</si>
  <si>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</si>
  <si>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</si>
  <si>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</si>
  <si>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</si>
  <si>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</si>
  <si>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</si>
  <si>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</si>
  <si>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</si>
  <si>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</si>
  <si>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</si>
  <si>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</si>
  <si>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</si>
  <si>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</si>
  <si>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</si>
  <si>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</si>
  <si>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</si>
  <si>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</si>
  <si>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</si>
  <si>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</si>
  <si>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</si>
  <si>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</si>
  <si>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</si>
  <si>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</si>
  <si>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</si>
  <si>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</si>
  <si>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</si>
  <si>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</si>
  <si>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</si>
  <si>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</si>
  <si>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</si>
  <si>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</si>
  <si>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</si>
  <si>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</si>
  <si>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</si>
  <si>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</si>
  <si>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</si>
  <si>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</si>
  <si>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</si>
  <si>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</si>
  <si>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</si>
  <si>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</si>
  <si>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</si>
  <si>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</si>
  <si>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</si>
  <si>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</si>
  <si>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</si>
  <si>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</si>
  <si>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</si>
  <si>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</si>
  <si>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</si>
  <si>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</si>
  <si>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</si>
  <si>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</si>
  <si>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</si>
  <si>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</si>
  <si>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</si>
  <si>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</si>
  <si>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</si>
  <si>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</si>
  <si>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</si>
  <si>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</si>
  <si>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</si>
  <si>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</si>
  <si>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</si>
  <si>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</si>
  <si>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</si>
  <si>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</si>
  <si>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</si>
  <si>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</si>
  <si>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</si>
  <si>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</si>
  <si>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</si>
  <si>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</si>
  <si>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</si>
  <si>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</si>
  <si>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</si>
  <si>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</si>
  <si>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</si>
  <si>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</si>
  <si>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</si>
  <si>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</si>
  <si>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</si>
  <si>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</si>
  <si>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</si>
  <si>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</si>
  <si>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</si>
  <si>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</si>
  <si>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</si>
  <si>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</si>
  <si>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</si>
  <si>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</si>
  <si>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</si>
  <si>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</si>
  <si>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</si>
  <si>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</si>
  <si>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</si>
  <si>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</si>
  <si>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</si>
  <si>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</si>
  <si>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</si>
  <si>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</si>
  <si>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</si>
  <si>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</si>
  <si>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</si>
  <si>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</si>
  <si>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</si>
  <si>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</si>
  <si>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</si>
  <si>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</si>
  <si>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</si>
  <si>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</si>
  <si>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</si>
  <si>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</si>
  <si>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</si>
  <si>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</si>
  <si>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</si>
  <si>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</si>
  <si>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</si>
  <si>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</si>
  <si>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</si>
  <si>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</si>
  <si>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</si>
  <si>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</si>
  <si>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</si>
  <si>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</si>
  <si>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</si>
  <si>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</si>
  <si>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</si>
  <si>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</si>
  <si>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</si>
  <si>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</si>
  <si>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</si>
  <si>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</si>
  <si>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</si>
  <si>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</si>
  <si>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</si>
  <si>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</si>
  <si>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</si>
  <si>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</si>
  <si>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</si>
  <si>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</si>
  <si>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</si>
  <si>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</si>
  <si>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</si>
  <si>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</si>
  <si>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</si>
  <si>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</si>
  <si>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</si>
  <si>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</si>
  <si>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</si>
  <si>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</si>
  <si>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</si>
  <si>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</si>
  <si>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</si>
  <si>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</si>
  <si>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</si>
  <si>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</si>
  <si>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</si>
  <si>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</si>
  <si>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</si>
  <si>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</si>
  <si>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</si>
  <si>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</si>
  <si>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</si>
  <si>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</si>
  <si>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</si>
  <si>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</si>
  <si>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</si>
  <si>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</si>
  <si>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</si>
  <si>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</si>
  <si>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</si>
  <si>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</si>
  <si>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</si>
  <si>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</si>
  <si>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</si>
  <si>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</si>
  <si>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</si>
  <si>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</si>
  <si>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</si>
  <si>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</si>
  <si>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</si>
  <si>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</si>
  <si>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</si>
  <si>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</si>
  <si>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</si>
  <si>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</si>
  <si>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</si>
  <si>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</si>
  <si>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</si>
  <si>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</si>
  <si>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</si>
  <si>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</si>
  <si>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</si>
  <si>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</si>
  <si>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</si>
  <si>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</si>
  <si>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</si>
  <si>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</si>
  <si>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</si>
  <si>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</si>
  <si>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</si>
  <si>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</si>
  <si>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</si>
  <si>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</si>
  <si>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</si>
  <si>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</si>
  <si>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</si>
  <si>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</si>
  <si>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</si>
  <si>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</si>
  <si>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</si>
  <si>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</si>
  <si>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</si>
  <si>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</si>
  <si>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</si>
  <si>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</si>
  <si>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</si>
  <si>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</si>
  <si>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</si>
  <si>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</si>
  <si>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</si>
  <si>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</si>
  <si>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</si>
  <si>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</si>
  <si>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</si>
  <si>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</si>
  <si>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</si>
  <si>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</si>
  <si>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</si>
  <si>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</si>
  <si>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</si>
  <si>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</si>
  <si>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</si>
  <si>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</si>
  <si>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</si>
  <si>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</si>
  <si>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</si>
  <si>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</si>
  <si>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</si>
  <si>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</si>
  <si>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</si>
  <si>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</si>
  <si>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</si>
  <si>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</si>
  <si>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</si>
  <si>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</si>
  <si>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</si>
  <si>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</si>
  <si>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</si>
  <si>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</si>
  <si>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</si>
  <si>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</si>
  <si>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</si>
  <si>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</si>
  <si>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</si>
  <si>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</si>
  <si>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</si>
  <si>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</si>
  <si>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</si>
  <si>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</si>
  <si>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</si>
  <si>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</si>
  <si>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</si>
  <si>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</si>
  <si>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</si>
  <si>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</si>
  <si>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</si>
  <si>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</si>
  <si>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</si>
  <si>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</si>
  <si>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</si>
  <si>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</si>
  <si>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</si>
  <si>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</si>
  <si>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</si>
  <si>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</si>
  <si>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</si>
  <si>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</si>
  <si>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</si>
  <si>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</si>
  <si>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</si>
  <si>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</si>
  <si>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</si>
  <si>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</si>
  <si>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</si>
  <si>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</si>
  <si>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</si>
  <si>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</si>
  <si>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</si>
  <si>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</si>
  <si>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</si>
  <si>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</si>
  <si>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</si>
  <si>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</si>
  <si>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</si>
  <si>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</si>
  <si>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</si>
  <si>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</si>
  <si>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</si>
  <si>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</si>
  <si>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</si>
  <si>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</si>
  <si>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</si>
  <si>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</si>
  <si>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</si>
  <si>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</si>
  <si>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</si>
  <si>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</si>
  <si>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</si>
  <si>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</si>
  <si>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</si>
  <si>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</si>
  <si>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</si>
  <si>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</si>
  <si>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</si>
  <si>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</si>
  <si>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</si>
  <si>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</si>
  <si>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</si>
  <si>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</si>
  <si>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</si>
  <si>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</si>
  <si>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</si>
  <si>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</si>
  <si>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</si>
  <si>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</si>
  <si>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</si>
  <si>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</si>
  <si>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</si>
  <si>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</si>
  <si>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</si>
  <si>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</si>
  <si>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</si>
  <si>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</si>
  <si>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</si>
  <si>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</si>
  <si>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</si>
  <si>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</si>
  <si>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</si>
  <si>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</si>
  <si>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</si>
  <si>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</si>
  <si>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</si>
  <si>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</si>
  <si>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</si>
  <si>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</si>
  <si>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</si>
  <si>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</si>
  <si>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</si>
  <si>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</si>
  <si>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</si>
  <si>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</si>
  <si>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</si>
  <si>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</si>
  <si>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</si>
  <si>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</si>
  <si>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</si>
  <si>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</si>
  <si>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</si>
  <si>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</si>
  <si>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</si>
  <si>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</si>
  <si>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</si>
  <si>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</si>
  <si>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</si>
  <si>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</si>
  <si>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</si>
  <si>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</si>
  <si>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</si>
  <si>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</si>
  <si>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</si>
  <si>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</si>
  <si>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</si>
  <si>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</si>
  <si>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</si>
  <si>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</si>
  <si>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</si>
  <si>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</si>
  <si>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</si>
  <si>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</si>
  <si>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</si>
  <si>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</si>
  <si>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</si>
  <si>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</si>
  <si>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</si>
  <si>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</si>
  <si>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</si>
  <si>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</si>
  <si>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</si>
  <si>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</si>
  <si>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</si>
  <si>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</si>
  <si>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</si>
  <si>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</si>
  <si>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</si>
  <si>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</si>
  <si>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</si>
  <si>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</si>
  <si>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</si>
  <si>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</si>
  <si>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</si>
  <si>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</si>
  <si>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</si>
  <si>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</si>
  <si>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</si>
  <si>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</si>
  <si>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</si>
  <si>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</si>
  <si>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</si>
  <si>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</si>
  <si>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</si>
  <si>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</si>
  <si>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</si>
  <si>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</si>
  <si>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</si>
  <si>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</si>
  <si>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</si>
  <si>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</si>
  <si>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</si>
  <si>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</si>
  <si>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</si>
  <si>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</si>
  <si>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</si>
  <si>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</si>
  <si>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</si>
  <si>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</si>
  <si>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</si>
  <si>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</si>
  <si>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</si>
  <si>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</si>
  <si>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</si>
  <si>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</si>
  <si>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</si>
  <si>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</si>
  <si>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</si>
  <si>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</si>
  <si>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</si>
  <si>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</si>
  <si>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</si>
  <si>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</si>
  <si>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</si>
  <si>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</si>
  <si>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</si>
  <si>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</si>
  <si>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</si>
  <si>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</si>
  <si>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</si>
  <si>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</si>
  <si>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</si>
  <si>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</si>
  <si>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</si>
  <si>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</si>
  <si>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</si>
  <si>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</si>
  <si>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</si>
  <si>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</si>
  <si>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</si>
  <si>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</si>
  <si>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</si>
  <si>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</si>
  <si>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</si>
  <si>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</si>
  <si>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</si>
  <si>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</si>
  <si>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</si>
  <si>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</si>
  <si>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</si>
  <si>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</si>
  <si>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</si>
  <si>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</si>
  <si>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</si>
  <si>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</si>
  <si>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</si>
  <si>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</si>
  <si>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</si>
  <si>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</si>
  <si>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</si>
  <si>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</si>
  <si>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</si>
  <si>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</si>
  <si>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</si>
  <si>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</si>
  <si>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</si>
  <si>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</si>
  <si>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</si>
  <si>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</si>
  <si>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</si>
  <si>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</si>
  <si>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</si>
  <si>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</si>
  <si>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</si>
  <si>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</si>
  <si>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</si>
  <si>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</si>
  <si>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</si>
  <si>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</si>
  <si>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</si>
  <si>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</si>
  <si>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</si>
  <si>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</si>
  <si>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</si>
  <si>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</si>
  <si>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</si>
  <si>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</si>
  <si>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</si>
  <si>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</si>
  <si>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</si>
  <si>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</si>
  <si>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</si>
  <si>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</si>
  <si>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</si>
  <si>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</si>
  <si>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</si>
  <si>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</si>
  <si>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</si>
  <si>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</si>
  <si>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</si>
  <si>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</si>
  <si>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</si>
  <si>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</si>
  <si>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</si>
  <si>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</si>
  <si>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</si>
  <si>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</si>
  <si>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</si>
  <si>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</si>
  <si>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</si>
  <si>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</si>
  <si>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</si>
  <si>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</si>
  <si>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</si>
  <si>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</si>
  <si>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</si>
  <si>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</si>
  <si>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</si>
  <si>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</si>
  <si>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</si>
  <si>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</si>
  <si>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</si>
  <si>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</si>
  <si>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</si>
  <si>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</si>
  <si>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</si>
  <si>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</si>
  <si>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</si>
  <si>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</si>
  <si>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</si>
  <si>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</si>
  <si>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</si>
  <si>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</si>
  <si>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</si>
  <si>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</si>
  <si>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</si>
  <si>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</si>
  <si>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</si>
  <si>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</si>
  <si>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</si>
  <si>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</si>
  <si>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</si>
  <si>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</si>
  <si>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</si>
  <si>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</si>
  <si>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</si>
  <si>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</si>
  <si>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</si>
  <si>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</si>
  <si>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</si>
  <si>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</si>
  <si>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</si>
  <si>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</si>
  <si>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</si>
  <si>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</si>
  <si>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</si>
  <si>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</si>
  <si>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</si>
  <si>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</si>
  <si>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</si>
  <si>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</si>
  <si>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</si>
  <si>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</si>
  <si>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</si>
  <si>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</si>
  <si>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</si>
  <si>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</si>
  <si>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</si>
  <si>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</si>
  <si>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</si>
  <si>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</si>
  <si>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</si>
  <si>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</si>
  <si>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</si>
  <si>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</si>
  <si>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</si>
  <si>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</si>
  <si>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</si>
  <si>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</si>
  <si>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</si>
  <si>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</si>
  <si>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</si>
  <si>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</si>
  <si>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</si>
  <si>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</si>
  <si>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</si>
  <si>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</si>
  <si>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</si>
  <si>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</si>
  <si>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</si>
  <si>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</si>
  <si>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</si>
  <si>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</si>
  <si>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</si>
  <si>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</si>
  <si>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</si>
  <si>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</si>
  <si>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</si>
  <si>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</si>
  <si>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</si>
  <si>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</si>
  <si>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</si>
  <si>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</si>
  <si>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</si>
  <si>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</si>
  <si>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</si>
  <si>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</si>
  <si>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</si>
  <si>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</si>
  <si>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</si>
  <si>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</si>
  <si>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</si>
  <si>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</si>
  <si>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</si>
  <si>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</si>
  <si>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</si>
  <si>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</si>
  <si>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</si>
  <si>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</si>
  <si>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</si>
  <si>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</si>
  <si>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</si>
  <si>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</si>
  <si>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</si>
  <si>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</si>
  <si>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</si>
  <si>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</si>
  <si>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</si>
  <si>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</si>
  <si>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</si>
  <si>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</si>
  <si>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</si>
  <si>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</si>
  <si>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</si>
  <si>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</si>
  <si>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</si>
  <si>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</si>
  <si>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</si>
  <si>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</si>
  <si>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</si>
  <si>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</si>
  <si>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</si>
  <si>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</si>
  <si>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</si>
  <si>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</si>
  <si>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</si>
  <si>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</si>
  <si>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</si>
  <si>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</si>
  <si>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</si>
  <si>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</si>
  <si>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</si>
  <si>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</si>
  <si>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</si>
  <si>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</si>
  <si>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</si>
  <si>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</si>
  <si>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</si>
  <si>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</si>
  <si>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</si>
  <si>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</si>
  <si>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</si>
  <si>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</si>
  <si>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</si>
  <si>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</si>
  <si>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</si>
  <si>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</si>
  <si>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</si>
  <si>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</si>
  <si>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</si>
  <si>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</si>
  <si>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</si>
  <si>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</si>
  <si>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</si>
  <si>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</si>
  <si>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</si>
  <si>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</si>
  <si>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</si>
  <si>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</si>
  <si>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</si>
  <si>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</si>
  <si>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</si>
  <si>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</si>
  <si>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</si>
  <si>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</si>
  <si>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</si>
  <si>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</si>
  <si>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</si>
  <si>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</si>
  <si>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</si>
  <si>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</si>
  <si>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</si>
  <si>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</si>
  <si>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</si>
  <si>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</si>
  <si>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</si>
  <si>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</si>
  <si>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</si>
  <si>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</si>
  <si>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</si>
  <si>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</si>
  <si>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</si>
  <si>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</si>
  <si>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</si>
  <si>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</si>
  <si>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</si>
  <si>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</si>
  <si>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</si>
  <si>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</si>
  <si>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</si>
  <si>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</si>
  <si>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</si>
  <si>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</si>
  <si>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</si>
  <si>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</si>
  <si>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</si>
  <si>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</si>
  <si>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</si>
  <si>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</si>
  <si>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</si>
  <si>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</si>
  <si>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</si>
  <si>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</si>
  <si>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</si>
  <si>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</si>
  <si>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</si>
  <si>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</si>
  <si>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</si>
  <si>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</si>
  <si>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</si>
  <si>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</si>
  <si>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</si>
  <si>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</si>
  <si>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</si>
  <si>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</si>
  <si>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</si>
  <si>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</si>
  <si>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</si>
  <si>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</si>
  <si>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</si>
  <si>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</si>
  <si>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</si>
  <si>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</si>
  <si>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</si>
  <si>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</si>
  <si>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</si>
  <si>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</si>
  <si>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</si>
  <si>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</si>
  <si>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</si>
  <si>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</si>
  <si>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</si>
  <si>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</si>
  <si>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</si>
  <si>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</si>
  <si>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</si>
  <si>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</si>
  <si>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</si>
  <si>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</si>
  <si>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</si>
  <si>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</si>
  <si>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</si>
  <si>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</si>
  <si>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</si>
  <si>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</si>
  <si>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</si>
  <si>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</si>
  <si>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</si>
  <si>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</si>
  <si>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</si>
  <si>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</si>
  <si>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</si>
  <si>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</si>
  <si>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</si>
  <si>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</si>
  <si>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</si>
  <si>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</si>
  <si>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</si>
  <si>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</si>
  <si>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</si>
  <si>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</si>
  <si>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</si>
  <si>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</si>
  <si>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</si>
  <si>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</si>
  <si>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</si>
  <si>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</si>
  <si>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</si>
  <si>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</si>
  <si>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</si>
  <si>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</si>
  <si>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</si>
  <si>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</si>
  <si>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</si>
  <si>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</si>
  <si>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</si>
  <si>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</si>
  <si>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</si>
  <si>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</si>
  <si>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</si>
  <si>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</si>
  <si>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</si>
  <si>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</si>
  <si>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</si>
  <si>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</si>
  <si>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</si>
  <si>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</si>
  <si>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</si>
  <si>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</si>
  <si>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</si>
  <si>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</si>
  <si>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</si>
  <si>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</si>
  <si>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</si>
  <si>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</si>
  <si>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</si>
  <si>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</si>
  <si>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</si>
  <si>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</si>
  <si>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</si>
  <si>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</si>
  <si>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</si>
  <si>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</si>
  <si>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</si>
  <si>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</si>
  <si>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</si>
  <si>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</si>
  <si>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</si>
  <si>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</si>
  <si>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</si>
  <si>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</si>
  <si>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</si>
  <si>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</si>
  <si>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</si>
  <si>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</si>
  <si>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</si>
  <si>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</si>
  <si>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</si>
  <si>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</si>
  <si>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</si>
  <si>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</si>
  <si>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</si>
  <si>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</si>
  <si>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</si>
  <si>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</si>
  <si>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</si>
  <si>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</si>
  <si>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</si>
  <si>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</si>
  <si>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</si>
  <si>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</si>
  <si>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</si>
  <si>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</si>
  <si>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</si>
  <si>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</si>
  <si>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</si>
  <si>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</si>
  <si>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</si>
  <si>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</si>
  <si>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</si>
  <si>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</si>
  <si>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</si>
  <si>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</si>
  <si>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</si>
  <si>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</si>
  <si>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</si>
  <si>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</si>
  <si>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</si>
  <si>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</si>
  <si>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</si>
  <si>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</si>
  <si>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</si>
  <si>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</si>
  <si>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</si>
  <si>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</si>
  <si>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</si>
  <si>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</si>
  <si>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</si>
  <si>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</si>
  <si>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</si>
  <si>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</si>
  <si>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</si>
  <si>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</si>
  <si>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</si>
  <si>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</si>
  <si>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</si>
  <si>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</si>
  <si>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</si>
  <si>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</si>
  <si>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</si>
  <si>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</si>
  <si>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</si>
  <si>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</si>
  <si>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</si>
  <si>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</si>
  <si>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</si>
  <si>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</si>
  <si>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</si>
  <si>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</si>
  <si>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</si>
  <si>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</si>
  <si>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</si>
  <si>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</si>
  <si>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</si>
  <si>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</si>
  <si>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</si>
  <si>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</si>
  <si>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</si>
  <si>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</si>
  <si>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</si>
  <si>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</si>
  <si>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</si>
  <si>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</si>
  <si>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</si>
  <si>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</si>
  <si>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</si>
  <si>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</si>
  <si>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</si>
  <si>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</si>
  <si>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</si>
  <si>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</si>
  <si>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</si>
  <si>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</si>
  <si>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</si>
  <si>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</si>
  <si>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</si>
  <si>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</si>
  <si>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</si>
  <si>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</si>
  <si>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</si>
  <si>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</si>
  <si>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</si>
  <si>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</si>
  <si>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</si>
  <si>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</si>
  <si>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</si>
  <si>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</si>
  <si>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</si>
  <si>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</si>
  <si>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</si>
  <si>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</si>
  <si>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</si>
  <si>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</si>
  <si>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</si>
  <si>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</si>
  <si>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</si>
  <si>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</si>
  <si>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</si>
  <si>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</si>
  <si>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</si>
  <si>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</si>
  <si>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</si>
  <si>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</si>
  <si>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</si>
  <si>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</si>
  <si>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</si>
  <si>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</si>
  <si>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</si>
  <si>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</si>
  <si>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</si>
  <si>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</si>
  <si>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</si>
  <si>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</si>
  <si>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</si>
  <si>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</si>
  <si>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</si>
  <si>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</si>
  <si>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</si>
  <si>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</si>
  <si>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</si>
  <si>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</si>
  <si>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</si>
  <si>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</si>
  <si>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</si>
  <si>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</si>
  <si>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</si>
  <si>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</si>
  <si>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</si>
  <si>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</si>
  <si>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</si>
  <si>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</si>
  <si>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</si>
  <si>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</si>
  <si>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</si>
  <si>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</si>
  <si>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</si>
  <si>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</si>
  <si>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</si>
  <si>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</si>
  <si>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</si>
  <si>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</si>
  <si>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</si>
  <si>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</si>
  <si>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</si>
  <si>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</si>
  <si>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</si>
  <si>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</si>
  <si>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</si>
  <si>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</si>
  <si>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</si>
  <si>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</si>
  <si>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</si>
  <si>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</si>
  <si>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</si>
  <si>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</si>
  <si>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</si>
  <si>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</si>
  <si>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</si>
  <si>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</si>
  <si>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</si>
  <si>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</si>
  <si>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</si>
  <si>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</si>
  <si>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</si>
  <si>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</si>
  <si>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</si>
  <si>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</si>
  <si>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</si>
  <si>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</si>
  <si>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</si>
  <si>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</si>
  <si>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</si>
  <si>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</si>
  <si>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</si>
  <si>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</si>
  <si>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</si>
  <si>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</si>
  <si>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</si>
  <si>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</si>
  <si>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</si>
  <si>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</si>
  <si>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</si>
  <si>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</si>
  <si>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</si>
  <si>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</si>
  <si>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</si>
  <si>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</si>
  <si>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</si>
  <si>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</si>
  <si>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</si>
  <si>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</si>
  <si>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</si>
  <si>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</si>
  <si>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</si>
  <si>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</si>
  <si>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</si>
  <si>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</si>
  <si>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</si>
  <si>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</si>
  <si>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</si>
  <si>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</si>
  <si>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</si>
  <si>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</si>
  <si>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</si>
  <si>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</si>
  <si>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</si>
  <si>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</si>
  <si>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</si>
  <si>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</si>
  <si>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</si>
  <si>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</si>
  <si>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</si>
  <si>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</si>
  <si>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</si>
  <si>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</si>
  <si>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</si>
  <si>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</si>
  <si>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</si>
  <si>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</si>
  <si>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</si>
  <si>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</si>
  <si>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</si>
  <si>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</si>
  <si>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</si>
  <si>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</si>
  <si>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</si>
  <si>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</si>
  <si>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</si>
  <si>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</si>
  <si>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</si>
  <si>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</si>
  <si>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</si>
  <si>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</si>
  <si>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</si>
  <si>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</si>
  <si>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</si>
  <si>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</si>
  <si>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</si>
  <si>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</si>
  <si>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</si>
  <si>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</si>
  <si>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</si>
  <si>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</si>
  <si>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</si>
  <si>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</si>
  <si>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</si>
  <si>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</si>
  <si>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</si>
  <si>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</si>
  <si>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</si>
  <si>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</si>
  <si>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</si>
  <si>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</si>
  <si>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</si>
  <si>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</si>
  <si>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</si>
  <si>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</si>
  <si>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</si>
  <si>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</si>
  <si>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</si>
  <si>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</si>
  <si>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</si>
  <si>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</si>
  <si>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</si>
  <si>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</si>
  <si>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</si>
  <si>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</si>
  <si>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</si>
  <si>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</si>
  <si>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</si>
  <si>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</si>
  <si>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</si>
  <si>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</si>
  <si>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</si>
  <si>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</si>
  <si>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</si>
  <si>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</si>
  <si>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</si>
  <si>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</si>
  <si>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</si>
  <si>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</si>
  <si>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</si>
  <si>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</si>
  <si>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</si>
  <si>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</si>
  <si>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</si>
  <si>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</si>
  <si>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</si>
  <si>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</si>
  <si>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</si>
  <si>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</si>
  <si>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</si>
  <si>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</si>
  <si>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</si>
  <si>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</si>
  <si>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</si>
  <si>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</si>
  <si>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</si>
  <si>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</si>
  <si>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</si>
  <si>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</si>
  <si>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</si>
  <si>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</si>
  <si>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</si>
  <si>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</si>
  <si>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</si>
  <si>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</si>
  <si>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</si>
  <si>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</si>
  <si>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</si>
  <si>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</si>
  <si>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</si>
  <si>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</si>
  <si>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</si>
  <si>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</si>
  <si>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</si>
  <si>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</si>
  <si>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</si>
  <si>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</si>
  <si>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</si>
  <si>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</si>
  <si>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</si>
  <si>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</si>
  <si>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</si>
  <si>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</si>
  <si>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</si>
  <si>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</si>
  <si>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</si>
  <si>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</si>
  <si>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</si>
  <si>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</si>
  <si>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</si>
  <si>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</si>
  <si>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</si>
  <si>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</si>
  <si>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</si>
  <si>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</si>
  <si>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</si>
  <si>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</si>
  <si>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</si>
  <si>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</si>
  <si>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</si>
  <si>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</si>
  <si>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</si>
  <si>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</si>
  <si>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</si>
  <si>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</si>
  <si>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</si>
  <si>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</si>
  <si>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</si>
  <si>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</si>
  <si>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</si>
  <si>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</si>
  <si>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</si>
  <si>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</si>
  <si>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</si>
  <si>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</si>
  <si>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</si>
  <si>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</si>
  <si>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</si>
  <si>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</si>
  <si>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</si>
  <si>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</si>
  <si>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</si>
  <si>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</si>
  <si>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</si>
  <si>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</si>
  <si>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</si>
  <si>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</si>
  <si>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</si>
  <si>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</si>
  <si>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</si>
  <si>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</si>
  <si>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</si>
  <si>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</si>
  <si>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</si>
  <si>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</si>
  <si>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</si>
  <si>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</si>
  <si>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</si>
  <si>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</si>
  <si>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</si>
  <si>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</si>
  <si>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</si>
  <si>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</si>
  <si>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</si>
  <si>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</si>
  <si>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</si>
  <si>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</si>
  <si>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</si>
  <si>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</si>
  <si>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</si>
  <si>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</si>
  <si>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</si>
  <si>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</si>
  <si>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</si>
  <si>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</si>
  <si>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</si>
  <si>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</si>
  <si>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</si>
  <si>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</si>
  <si>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</si>
  <si>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</si>
  <si>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</si>
  <si>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</si>
  <si>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</si>
  <si>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</si>
  <si>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</si>
  <si>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</si>
  <si>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</si>
  <si>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</si>
  <si>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</si>
  <si>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</si>
  <si>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</si>
  <si>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</si>
  <si>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</si>
  <si>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</si>
  <si>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</si>
  <si>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</si>
  <si>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</si>
  <si>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</si>
  <si>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</si>
  <si>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</si>
  <si>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</si>
  <si>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</si>
  <si>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</si>
  <si>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</si>
  <si>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</si>
  <si>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</si>
  <si>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</si>
  <si>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</si>
  <si>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</si>
  <si>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</si>
  <si>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</si>
  <si>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</si>
  <si>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</si>
  <si>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</si>
  <si>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</si>
  <si>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</si>
  <si>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</si>
  <si>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</si>
  <si>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</si>
  <si>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</si>
  <si>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</si>
  <si>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</si>
  <si>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</si>
  <si>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</si>
  <si>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</si>
  <si>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</si>
  <si>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</si>
  <si>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</si>
  <si>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</si>
  <si>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</si>
  <si>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</si>
  <si>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</si>
  <si>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</si>
  <si>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</si>
  <si>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</si>
  <si>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</si>
  <si>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</si>
  <si>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</si>
  <si>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</si>
  <si>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</si>
  <si>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</si>
  <si>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</si>
  <si>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</si>
  <si>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</si>
  <si>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</si>
  <si>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</si>
  <si>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</si>
  <si>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</si>
  <si>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</si>
  <si>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</si>
  <si>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</si>
  <si>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</si>
  <si>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</si>
  <si>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</si>
  <si>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</si>
  <si>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</si>
  <si>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</si>
  <si>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</si>
  <si>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</si>
  <si>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</si>
  <si>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</si>
  <si>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</si>
  <si>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</si>
  <si>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</si>
  <si>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</si>
  <si>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</si>
  <si>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</si>
  <si>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</si>
  <si>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</si>
  <si>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</si>
  <si>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</si>
  <si>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</si>
  <si>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</si>
  <si>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</si>
  <si>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</si>
  <si>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</si>
  <si>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</si>
  <si>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</si>
  <si>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</si>
  <si>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</si>
  <si>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</si>
  <si>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</si>
  <si>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</si>
  <si>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</si>
  <si>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</si>
  <si>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</si>
  <si>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</si>
  <si>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</si>
  <si>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</si>
  <si>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</si>
  <si>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</si>
  <si>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</si>
  <si>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</si>
  <si>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</si>
  <si>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</si>
  <si>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</si>
  <si>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</si>
  <si>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</si>
  <si>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</si>
  <si>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</si>
  <si>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</si>
  <si>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</si>
  <si>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</si>
  <si>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</si>
  <si>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</si>
  <si>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</si>
  <si>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</si>
  <si>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</si>
  <si>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</si>
  <si>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</si>
  <si>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</si>
  <si>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</si>
  <si>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</si>
  <si>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</si>
  <si>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</si>
  <si>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</si>
  <si>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</si>
  <si>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</si>
  <si>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</si>
  <si>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</si>
  <si>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</si>
  <si>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</si>
  <si>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</si>
  <si>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</si>
  <si>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</si>
  <si>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</si>
  <si>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</si>
  <si>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</si>
  <si>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</si>
  <si>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</si>
  <si>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</si>
  <si>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</si>
  <si>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</si>
  <si>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</si>
  <si>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</si>
  <si>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</si>
  <si>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</si>
  <si>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</si>
  <si>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</si>
  <si>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</si>
  <si>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</si>
  <si>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</si>
  <si>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</si>
  <si>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</si>
  <si>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</si>
  <si>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</si>
  <si>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</si>
  <si>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</si>
  <si>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</si>
  <si>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</si>
  <si>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</si>
  <si>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</si>
  <si>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</si>
  <si>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</si>
  <si>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</si>
  <si>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</si>
  <si>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</si>
  <si>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</si>
  <si>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</si>
  <si>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</si>
  <si>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</si>
  <si>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</si>
  <si>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</si>
  <si>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</si>
  <si>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</si>
  <si>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</si>
  <si>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</si>
  <si>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</si>
  <si>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</si>
  <si>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</si>
  <si>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</si>
  <si>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</si>
  <si>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</si>
  <si>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</si>
  <si>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</si>
  <si>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</si>
  <si>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</si>
  <si>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</si>
  <si>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</si>
  <si>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</si>
  <si>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</si>
  <si>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</si>
  <si>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</si>
  <si>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</si>
  <si>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</si>
  <si>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</si>
  <si>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</si>
  <si>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</si>
  <si>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</si>
  <si>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</si>
  <si>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</si>
  <si>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</si>
  <si>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</si>
  <si>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</si>
  <si>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</si>
  <si>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</si>
  <si>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</si>
  <si>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</si>
  <si>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</si>
  <si>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</si>
  <si>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</si>
  <si>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</si>
  <si>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</si>
  <si>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</si>
  <si>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</si>
  <si>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</si>
  <si>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</si>
  <si>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</si>
  <si>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</si>
  <si>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</si>
  <si>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</si>
  <si>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</si>
  <si>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</si>
  <si>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</si>
  <si>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</si>
  <si>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</si>
  <si>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</si>
  <si>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</si>
  <si>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</si>
  <si>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</si>
  <si>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</si>
  <si>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</si>
  <si>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</si>
  <si>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</si>
  <si>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</si>
  <si>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</si>
  <si>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</si>
  <si>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</si>
  <si>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</si>
  <si>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</si>
  <si>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</si>
  <si>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</si>
  <si>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</si>
  <si>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</si>
  <si>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</si>
  <si>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</si>
  <si>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</si>
  <si>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</si>
  <si>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</si>
  <si>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</si>
  <si>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</si>
  <si>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</si>
  <si>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</si>
  <si>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</si>
  <si>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</si>
  <si>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</si>
  <si>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</si>
  <si>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</si>
  <si>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</si>
  <si>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</si>
  <si>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</si>
  <si>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</si>
  <si>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</si>
  <si>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</si>
  <si>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</si>
  <si>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</si>
  <si>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</si>
  <si>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</si>
  <si>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</si>
  <si>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</si>
  <si>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</si>
  <si>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</si>
  <si>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</si>
  <si>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</si>
  <si>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</si>
  <si>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</si>
  <si>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</si>
  <si>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</si>
  <si>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</si>
  <si>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</si>
  <si>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</si>
  <si>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</si>
  <si>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</si>
  <si>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</si>
  <si>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</si>
  <si>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</si>
  <si>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</si>
  <si>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</si>
  <si>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</si>
  <si>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</si>
  <si>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</si>
  <si>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</si>
  <si>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</si>
  <si>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</si>
  <si>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</si>
  <si>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</si>
  <si>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</si>
  <si>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</si>
  <si>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</si>
  <si>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</si>
  <si>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</si>
  <si>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</si>
  <si>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</si>
  <si>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</si>
  <si>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</si>
  <si>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</si>
  <si>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</si>
  <si>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</si>
  <si>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</si>
  <si>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</si>
  <si>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</si>
  <si>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</si>
  <si>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</si>
  <si>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</si>
  <si>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</si>
  <si>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</si>
  <si>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</si>
  <si>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</si>
  <si>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</si>
  <si>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</si>
  <si>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</si>
  <si>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</si>
  <si>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</si>
  <si>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</si>
  <si>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</si>
  <si>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</si>
  <si>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</si>
  <si>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</si>
  <si>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</si>
  <si>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</si>
  <si>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</si>
  <si>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</si>
  <si>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</si>
  <si>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</si>
  <si>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</si>
  <si>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</si>
  <si>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</si>
  <si>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</si>
  <si>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</si>
  <si>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</si>
  <si>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</si>
  <si>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</si>
  <si>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</si>
  <si>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</si>
  <si>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</si>
  <si>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</si>
  <si>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</si>
  <si>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</si>
  <si>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</si>
  <si>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</si>
  <si>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</si>
  <si>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</si>
  <si>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</si>
  <si>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</si>
  <si>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</si>
  <si>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</si>
  <si>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</si>
  <si>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</si>
  <si>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</si>
  <si>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</si>
  <si>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</si>
  <si>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</si>
  <si>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</si>
  <si>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</si>
  <si>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</si>
  <si>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</si>
  <si>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</si>
  <si>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</si>
  <si>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</si>
  <si>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</si>
  <si>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</si>
  <si>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</si>
  <si>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</si>
  <si>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</si>
  <si>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</si>
  <si>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</si>
  <si>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</si>
  <si>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</si>
  <si>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</si>
  <si>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</si>
  <si>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</si>
  <si>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</si>
  <si>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</si>
  <si>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</si>
  <si>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</si>
  <si>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</si>
  <si>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</si>
  <si>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</si>
  <si>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</si>
  <si>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</si>
  <si>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</si>
  <si>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</si>
  <si>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</si>
  <si>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</si>
  <si>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</si>
  <si>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</si>
  <si>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</si>
  <si>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</si>
  <si>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</si>
  <si>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</si>
  <si>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</si>
  <si>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</si>
  <si>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</si>
  <si>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</si>
  <si>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</si>
  <si>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</si>
  <si>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</si>
  <si>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</si>
  <si>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</si>
  <si>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</si>
  <si>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</si>
  <si>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</si>
  <si>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</si>
  <si>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</si>
  <si>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</si>
  <si>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</si>
  <si>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</si>
  <si>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</si>
  <si>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</si>
  <si>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</si>
  <si>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</si>
  <si>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</si>
  <si>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</si>
  <si>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</si>
  <si>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</si>
  <si>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</si>
  <si>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</si>
  <si>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</si>
  <si>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</si>
  <si>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</si>
  <si>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</si>
  <si>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</si>
  <si>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</si>
  <si>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</si>
  <si>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</si>
  <si>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</si>
  <si>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</si>
  <si>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</si>
  <si>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</si>
  <si>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</si>
  <si>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</si>
  <si>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</si>
  <si>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</si>
  <si>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</si>
  <si>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</si>
  <si>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</si>
  <si>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</si>
  <si>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</si>
  <si>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</si>
  <si>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</si>
  <si>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</si>
  <si>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</si>
  <si>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</si>
  <si>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</si>
  <si>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</si>
  <si>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</si>
  <si>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</si>
  <si>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</si>
  <si>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</si>
  <si>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</si>
  <si>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</si>
  <si>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</si>
  <si>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</si>
  <si>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</si>
  <si>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</si>
  <si>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</si>
  <si>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</si>
  <si>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</si>
  <si>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</si>
  <si>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</si>
  <si>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</si>
  <si>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</si>
  <si>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</si>
  <si>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</si>
  <si>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</si>
  <si>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</si>
  <si>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</si>
  <si>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</si>
  <si>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</si>
  <si>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</si>
  <si>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</si>
  <si>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</si>
  <si>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</si>
  <si>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</si>
  <si>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</si>
  <si>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</si>
  <si>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</si>
  <si>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</si>
  <si>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</si>
  <si>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</si>
  <si>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</si>
  <si>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</si>
  <si>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</si>
  <si>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</si>
  <si>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</si>
  <si>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</si>
  <si>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</si>
  <si>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</si>
  <si>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</si>
  <si>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</si>
  <si>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</si>
  <si>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</si>
  <si>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</si>
  <si>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</si>
  <si>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</si>
  <si>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</si>
  <si>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</si>
  <si>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</si>
  <si>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</si>
  <si>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</si>
  <si>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</si>
  <si>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</si>
  <si>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</si>
  <si>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</si>
  <si>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</si>
  <si>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</si>
  <si>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</si>
  <si>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</si>
  <si>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</si>
  <si>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</si>
  <si>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</si>
  <si>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</si>
  <si>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</si>
  <si>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</si>
  <si>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</si>
  <si>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</si>
  <si>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</si>
  <si>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</si>
  <si>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</si>
  <si>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</si>
  <si>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</si>
  <si>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</si>
  <si>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</si>
  <si>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</si>
  <si>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</si>
  <si>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</si>
  <si>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</si>
  <si>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</si>
  <si>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</si>
  <si>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</si>
  <si>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</si>
  <si>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</si>
  <si>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</si>
  <si>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</si>
  <si>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</si>
  <si>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</si>
  <si>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</si>
  <si>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</si>
  <si>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</si>
  <si>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</si>
  <si>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</si>
  <si>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</si>
  <si>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</si>
  <si>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</si>
  <si>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</si>
  <si>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</si>
  <si>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</si>
  <si>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</si>
  <si>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</si>
  <si>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</si>
  <si>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</si>
  <si>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</si>
  <si>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</si>
  <si>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</si>
  <si>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</si>
  <si>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</si>
  <si>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</si>
  <si>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</si>
  <si>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</si>
  <si>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</si>
  <si>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</si>
  <si>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</si>
  <si>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</si>
  <si>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</si>
  <si>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</si>
  <si>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</si>
  <si>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</si>
  <si>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</si>
  <si>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</si>
  <si>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</si>
  <si>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</si>
  <si>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</si>
  <si>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</si>
  <si>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</si>
  <si>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</si>
  <si>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</si>
  <si>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</si>
  <si>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</si>
  <si>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</si>
  <si>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</si>
  <si>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</si>
  <si>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</si>
  <si>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</si>
  <si>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</si>
  <si>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</si>
  <si>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</si>
  <si>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</si>
  <si>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</si>
  <si>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</si>
  <si>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</si>
  <si>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</si>
  <si>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</si>
  <si>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</si>
  <si>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</si>
  <si>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</si>
  <si>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</si>
  <si>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</si>
  <si>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</si>
  <si>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</si>
  <si>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</si>
  <si>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</si>
  <si>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</si>
  <si>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</si>
  <si>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</si>
  <si>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</si>
  <si>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</si>
  <si>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</si>
  <si>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</si>
  <si>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</si>
  <si>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</si>
  <si>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</si>
  <si>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</si>
  <si>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</si>
  <si>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</si>
  <si>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</si>
  <si>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</si>
  <si>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</si>
  <si>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</si>
  <si>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</si>
  <si>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</si>
  <si>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</si>
  <si>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</si>
  <si>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</si>
  <si>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</si>
  <si>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</si>
  <si>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</si>
  <si>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</si>
  <si>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</si>
  <si>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</si>
  <si>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</si>
  <si>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</si>
  <si>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</si>
  <si>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</si>
  <si>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</si>
  <si>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</si>
  <si>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</si>
  <si>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</si>
  <si>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</si>
  <si>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</si>
  <si>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</si>
  <si>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</si>
  <si>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</si>
  <si>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</si>
  <si>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</si>
  <si>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</si>
  <si>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</si>
  <si>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</si>
  <si>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</si>
  <si>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</si>
  <si>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</si>
  <si>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</si>
  <si>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</si>
  <si>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</si>
  <si>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</si>
  <si>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</si>
  <si>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</si>
  <si>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</si>
  <si>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</si>
  <si>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</si>
  <si>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</si>
  <si>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</si>
  <si>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</si>
  <si>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</si>
  <si>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</si>
  <si>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</si>
  <si>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</si>
  <si>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</si>
  <si>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</si>
  <si>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</si>
  <si>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</si>
  <si>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</si>
  <si>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</si>
  <si>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</si>
  <si>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</si>
  <si>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</si>
  <si>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</si>
  <si>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</si>
  <si>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</si>
  <si>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</si>
  <si>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</si>
  <si>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</si>
  <si>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</si>
  <si>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</si>
  <si>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</si>
  <si>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</si>
  <si>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</si>
  <si>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</si>
  <si>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</si>
  <si>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</si>
  <si>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</si>
  <si>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</si>
  <si>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</si>
  <si>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</si>
  <si>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</si>
  <si>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</si>
  <si>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</si>
  <si>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</si>
  <si>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</si>
  <si>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</si>
  <si>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</si>
  <si>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</si>
  <si>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</si>
  <si>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</si>
  <si>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</si>
  <si>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</si>
  <si>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</si>
  <si>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</si>
  <si>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</si>
  <si>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</si>
  <si>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</si>
  <si>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</si>
  <si>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</si>
  <si>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</si>
  <si>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</si>
  <si>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</si>
  <si>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</si>
  <si>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</si>
  <si>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</si>
  <si>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</si>
  <si>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</si>
  <si>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</si>
  <si>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</si>
  <si>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</si>
  <si>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</si>
  <si>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</si>
  <si>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</si>
  <si>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</si>
  <si>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</si>
  <si>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</si>
  <si>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</si>
  <si>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</si>
  <si>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</si>
  <si>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</si>
  <si>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</si>
  <si>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</si>
  <si>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</si>
  <si>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</si>
  <si>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</si>
  <si>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</si>
  <si>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</si>
  <si>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</si>
  <si>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</si>
  <si>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</si>
  <si>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</si>
  <si>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</si>
  <si>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</si>
  <si>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</si>
  <si>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</si>
  <si>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</si>
  <si>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</si>
  <si>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</si>
  <si>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</si>
  <si>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</si>
  <si>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</si>
  <si>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</si>
  <si>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</si>
  <si>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</si>
  <si>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</si>
  <si>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</si>
  <si>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</si>
  <si>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</si>
  <si>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</si>
  <si>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</si>
  <si>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</si>
  <si>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</si>
  <si>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</si>
  <si>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</si>
  <si>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</si>
  <si>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</si>
  <si>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</si>
  <si>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</si>
  <si>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</si>
  <si>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</si>
  <si>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</si>
  <si>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</si>
  <si>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</si>
  <si>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</si>
  <si>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</si>
  <si>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</si>
  <si>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</si>
  <si>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</si>
  <si>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</si>
  <si>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</si>
  <si>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</si>
  <si>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</si>
  <si>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</si>
  <si>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</si>
  <si>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</si>
  <si>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</si>
  <si>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</si>
  <si>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</si>
  <si>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</si>
  <si>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</si>
  <si>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</si>
  <si>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</si>
  <si>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</si>
  <si>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</si>
  <si>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</si>
  <si>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</si>
  <si>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</si>
  <si>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</si>
  <si>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</si>
  <si>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</si>
  <si>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</si>
  <si>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</si>
  <si>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</si>
  <si>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</si>
  <si>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</si>
  <si>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</si>
  <si>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</si>
  <si>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</si>
  <si>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</si>
  <si>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</si>
  <si>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</si>
  <si>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</si>
  <si>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</si>
  <si>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</si>
  <si>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</si>
  <si>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</si>
  <si>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</si>
  <si>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</si>
  <si>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</si>
  <si>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</si>
  <si>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</si>
  <si>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</si>
  <si>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</si>
  <si>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</si>
  <si>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</si>
  <si>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</si>
  <si>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</si>
  <si>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</si>
  <si>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</si>
  <si>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</si>
  <si>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</si>
  <si>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</si>
  <si>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</si>
  <si>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</si>
  <si>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</si>
  <si>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</si>
  <si>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</si>
  <si>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</si>
  <si>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</si>
  <si>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</si>
  <si>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</si>
  <si>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</si>
  <si>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</si>
  <si>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</si>
  <si>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</si>
  <si>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</si>
  <si>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</si>
  <si>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</si>
  <si>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</si>
  <si>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</si>
  <si>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</si>
  <si>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</si>
  <si>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</si>
  <si>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</si>
  <si>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</si>
  <si>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</si>
  <si>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</si>
  <si>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</si>
  <si>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</si>
  <si>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</si>
  <si>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</si>
  <si>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</si>
  <si>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</si>
  <si>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</si>
  <si>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</si>
  <si>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</si>
  <si>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</si>
  <si>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</si>
  <si>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</si>
  <si>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</si>
  <si>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</si>
  <si>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</si>
  <si>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</si>
  <si>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</si>
  <si>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</si>
  <si>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</si>
  <si>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</si>
  <si>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</si>
  <si>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</si>
  <si>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</si>
  <si>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</si>
  <si>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</si>
  <si>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</si>
  <si>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</si>
  <si>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</si>
  <si>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</si>
  <si>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</si>
  <si>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</si>
  <si>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</si>
  <si>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</si>
  <si>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</si>
  <si>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</si>
  <si>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</si>
  <si>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</si>
  <si>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</si>
  <si>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</si>
  <si>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</si>
  <si>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</si>
  <si>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</si>
  <si>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</si>
  <si>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</si>
  <si>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</si>
  <si>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</si>
  <si>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</si>
  <si>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</si>
  <si>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</si>
  <si>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</si>
  <si>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</si>
  <si>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</si>
  <si>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</si>
  <si>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</si>
  <si>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</si>
  <si>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</si>
  <si>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</si>
  <si>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</si>
  <si>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</si>
  <si>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</si>
  <si>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</si>
  <si>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</si>
  <si>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</si>
  <si>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</si>
  <si>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</si>
  <si>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</si>
  <si>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</si>
  <si>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</si>
  <si>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</si>
  <si>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</si>
  <si>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</si>
  <si>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</si>
  <si>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</si>
  <si>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</si>
  <si>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</si>
  <si>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</si>
  <si>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</si>
  <si>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</si>
  <si>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</si>
  <si>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</si>
  <si>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</si>
  <si>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</si>
  <si>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</si>
  <si>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</si>
  <si>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</si>
  <si>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</si>
  <si>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</si>
  <si>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</si>
  <si>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</si>
  <si>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</si>
  <si>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</si>
  <si>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</si>
  <si>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</si>
  <si>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</si>
  <si>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</si>
  <si>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</si>
  <si>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</si>
  <si>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</si>
  <si>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</si>
  <si>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</si>
  <si>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</si>
  <si>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</si>
  <si>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</si>
  <si>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</si>
  <si>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</si>
  <si>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</si>
  <si>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</si>
  <si>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</si>
  <si>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</si>
  <si>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</si>
  <si>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</si>
  <si>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</si>
  <si>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</si>
  <si>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</si>
  <si>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</si>
  <si>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</si>
  <si>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</si>
  <si>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</si>
  <si>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</si>
  <si>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</si>
  <si>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</si>
  <si>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</si>
  <si>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</si>
  <si>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</si>
  <si>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</si>
  <si>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</si>
  <si>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</si>
  <si>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</si>
  <si>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</si>
  <si>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</si>
  <si>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</si>
  <si>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</si>
  <si>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</si>
  <si>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</si>
  <si>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</si>
  <si>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</si>
  <si>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</si>
  <si>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</si>
  <si>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</si>
  <si>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</si>
  <si>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</si>
  <si>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</si>
  <si>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</si>
  <si>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</si>
  <si>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</si>
  <si>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</si>
  <si>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</si>
  <si>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</si>
  <si>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</si>
  <si>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</si>
  <si>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</si>
  <si>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</si>
  <si>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</si>
  <si>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</si>
  <si>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</si>
  <si>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</si>
  <si>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</si>
  <si>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</si>
  <si>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</si>
  <si>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</si>
  <si>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</si>
  <si>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</si>
  <si>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</si>
  <si>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</si>
  <si>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</si>
  <si>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</si>
  <si>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</si>
  <si>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</si>
  <si>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</si>
  <si>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</si>
  <si>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</si>
  <si>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</si>
  <si>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</si>
  <si>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</si>
  <si>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</si>
  <si>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</si>
  <si>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</si>
  <si>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</si>
  <si>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</si>
  <si>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</si>
  <si>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</si>
  <si>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</si>
  <si>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</si>
  <si>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</si>
  <si>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</si>
  <si>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</si>
  <si>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</si>
  <si>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</si>
  <si>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</si>
  <si>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</si>
  <si>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</si>
  <si>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</si>
  <si>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</si>
  <si>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</si>
  <si>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</si>
  <si>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</si>
  <si>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</si>
  <si>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</si>
  <si>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</si>
  <si>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</si>
  <si>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</si>
  <si>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</si>
  <si>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</si>
  <si>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</si>
  <si>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</si>
  <si>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</si>
  <si>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</si>
  <si>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</si>
  <si>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</si>
  <si>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</si>
  <si>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</si>
  <si>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</si>
  <si>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</si>
  <si>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</si>
  <si>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</si>
  <si>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</si>
  <si>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</si>
  <si>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</si>
  <si>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</si>
  <si>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</si>
  <si>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</si>
  <si>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</si>
  <si>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</si>
  <si>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</si>
  <si>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</si>
  <si>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</si>
  <si>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</si>
  <si>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</si>
  <si>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</si>
  <si>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</si>
  <si>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</si>
  <si>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</si>
  <si>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</si>
  <si>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</si>
  <si>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</si>
  <si>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</si>
  <si>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</si>
  <si>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</si>
  <si>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</si>
  <si>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</si>
  <si>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</si>
  <si>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</si>
  <si>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</si>
  <si>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</si>
  <si>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</si>
  <si>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</si>
  <si>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</si>
  <si>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</si>
  <si>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</si>
  <si>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</si>
  <si>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</si>
  <si>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</si>
  <si>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</si>
  <si>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</si>
  <si>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</si>
  <si>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</si>
  <si>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</si>
  <si>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</si>
  <si>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</si>
  <si>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</si>
  <si>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</si>
  <si>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</si>
  <si>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</si>
  <si>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</si>
  <si>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</si>
  <si>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</si>
  <si>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</si>
  <si>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</si>
  <si>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</si>
  <si>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</si>
  <si>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</si>
  <si>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</si>
  <si>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</si>
  <si>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</si>
  <si>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</si>
  <si>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</si>
  <si>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</si>
  <si>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</si>
  <si>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</si>
  <si>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</si>
  <si>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</si>
  <si>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</si>
  <si>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</si>
  <si>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</si>
  <si>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</si>
  <si>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</si>
  <si>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</si>
  <si>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</si>
  <si>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</si>
  <si>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</si>
  <si>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</si>
  <si>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</si>
  <si>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</si>
  <si>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</si>
  <si>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</si>
  <si>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</si>
  <si>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</si>
  <si>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</si>
  <si>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</si>
  <si>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</si>
  <si>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</si>
  <si>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</si>
  <si>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</si>
  <si>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</si>
  <si>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</si>
  <si>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</si>
  <si>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</si>
  <si>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</si>
  <si>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</si>
  <si>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</si>
  <si>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</si>
  <si>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</si>
  <si>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</si>
  <si>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</si>
  <si>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</si>
  <si>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</si>
  <si>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</si>
  <si>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</si>
  <si>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</si>
  <si>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</si>
  <si>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</si>
  <si>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</si>
  <si>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</si>
  <si>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</si>
  <si>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</si>
  <si>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</si>
  <si>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</si>
  <si>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</si>
  <si>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</si>
  <si>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</si>
  <si>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</si>
  <si>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</si>
  <si>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</si>
  <si>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</si>
  <si>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</si>
  <si>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</si>
  <si>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</si>
  <si>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</si>
  <si>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</si>
  <si>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</si>
  <si>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</si>
  <si>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</si>
  <si>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</si>
  <si>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</si>
  <si>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</si>
  <si>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</si>
  <si>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</si>
  <si>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</si>
  <si>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</si>
  <si>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</si>
  <si>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</si>
  <si>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</si>
  <si>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</si>
  <si>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</si>
  <si>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</si>
  <si>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</si>
  <si>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</si>
  <si>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</si>
  <si>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</si>
  <si>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</si>
  <si>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</si>
  <si>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</si>
  <si>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</si>
  <si>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</si>
  <si>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</si>
  <si>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</si>
  <si>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</si>
  <si>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</si>
  <si>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</si>
  <si>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</si>
  <si>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</si>
  <si>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</si>
  <si>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</si>
  <si>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</si>
  <si>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</si>
  <si>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</si>
  <si>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</si>
  <si>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</si>
  <si>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</si>
  <si>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</si>
  <si>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</si>
  <si>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</si>
  <si>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</si>
  <si>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</si>
  <si>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</si>
  <si>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</si>
  <si>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</si>
  <si>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</si>
  <si>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</si>
  <si>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</si>
  <si>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</si>
  <si>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</si>
  <si>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</si>
  <si>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</si>
  <si>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</si>
  <si>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</si>
  <si>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</si>
  <si>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</si>
  <si>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</si>
  <si>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</si>
  <si>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</si>
  <si>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</si>
  <si>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</si>
  <si>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</si>
  <si>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</si>
  <si>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</si>
  <si>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</si>
  <si>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</si>
  <si>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</si>
  <si>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</si>
  <si>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</si>
  <si>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</si>
  <si>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</si>
  <si>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</si>
  <si>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</si>
  <si>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</si>
  <si>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</si>
  <si>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</si>
  <si>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</si>
  <si>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</si>
  <si>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</si>
  <si>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</si>
  <si>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</si>
  <si>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</si>
  <si>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</si>
  <si>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</si>
  <si>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</si>
  <si>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</si>
  <si>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</si>
  <si>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</si>
  <si>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</si>
  <si>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</si>
  <si>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</si>
  <si>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</si>
  <si>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</si>
  <si>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</si>
  <si>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</si>
  <si>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</si>
  <si>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</si>
  <si>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</si>
  <si>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</si>
  <si>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</si>
  <si>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</si>
  <si>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</si>
  <si>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</si>
  <si>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</si>
  <si>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</si>
  <si>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</si>
  <si>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</si>
  <si>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</si>
  <si>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</si>
  <si>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</si>
  <si>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</si>
  <si>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</si>
  <si>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</si>
  <si>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</si>
  <si>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</si>
  <si>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</si>
  <si>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</si>
  <si>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</si>
  <si>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</si>
  <si>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</si>
  <si>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</si>
  <si>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</si>
  <si>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</si>
  <si>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</si>
  <si>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</si>
  <si>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</si>
  <si>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</si>
  <si>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</si>
  <si>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</si>
  <si>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</si>
  <si>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</si>
  <si>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</si>
  <si>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</si>
  <si>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</si>
  <si>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</si>
  <si>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</si>
  <si>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</si>
  <si>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</si>
  <si>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</si>
  <si>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</si>
  <si>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</si>
  <si>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</si>
  <si>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</si>
  <si>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</si>
  <si>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</si>
  <si>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</si>
  <si>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</si>
  <si>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</si>
  <si>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</si>
  <si>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</si>
  <si>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</si>
  <si>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</si>
  <si>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</si>
  <si>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</si>
  <si>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</si>
  <si>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</si>
  <si>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</si>
  <si>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</si>
  <si>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</si>
  <si>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</si>
  <si>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</si>
  <si>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</si>
  <si>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</si>
  <si>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</si>
  <si>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</si>
  <si>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</si>
  <si>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</si>
  <si>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</si>
  <si>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</si>
  <si>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</si>
  <si>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</si>
  <si>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</si>
  <si>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</si>
  <si>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</si>
  <si>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</si>
  <si>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</si>
  <si>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</si>
  <si>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</si>
  <si>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</si>
  <si>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</si>
  <si>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</si>
  <si>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</si>
  <si>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</si>
  <si>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</si>
  <si>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</si>
  <si>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</si>
  <si>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</si>
  <si>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</si>
  <si>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</si>
  <si>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</si>
  <si>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</si>
  <si>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</si>
  <si>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</si>
  <si>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</si>
  <si>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</si>
  <si>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</si>
  <si>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</si>
  <si>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</si>
  <si>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</si>
  <si>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</si>
  <si>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</si>
  <si>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</si>
  <si>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</si>
  <si>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</si>
  <si>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</si>
  <si>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</si>
  <si>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</si>
  <si>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</si>
  <si>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</si>
  <si>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</si>
  <si>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</si>
  <si>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</si>
  <si>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</si>
  <si>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</si>
  <si>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</si>
  <si>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</si>
  <si>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</si>
  <si>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</si>
  <si>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</si>
  <si>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</si>
  <si>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</si>
  <si>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</si>
  <si>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</si>
  <si>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</si>
  <si>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</si>
  <si>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</si>
  <si>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</si>
  <si>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</si>
  <si>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</si>
  <si>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</si>
  <si>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</si>
  <si>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</si>
  <si>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</si>
  <si>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</si>
  <si>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</si>
  <si>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</si>
  <si>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</si>
  <si>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</si>
  <si>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</si>
  <si>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</si>
  <si>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</si>
  <si>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</si>
  <si>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</si>
  <si>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</si>
  <si>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</si>
  <si>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</si>
  <si>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</si>
  <si>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</si>
  <si>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</si>
  <si>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</si>
  <si>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</si>
  <si>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</si>
  <si>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</si>
  <si>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</si>
  <si>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</si>
  <si>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</si>
  <si>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</si>
  <si>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</si>
  <si>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</si>
  <si>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</si>
  <si>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</si>
  <si>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</si>
  <si>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</si>
  <si>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</si>
  <si>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</si>
  <si>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</si>
  <si>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</si>
  <si>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</si>
  <si>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</si>
  <si>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</si>
  <si>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</si>
  <si>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</si>
  <si>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</si>
  <si>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</si>
  <si>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</si>
  <si>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</si>
  <si>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</si>
  <si>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</si>
  <si>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</si>
  <si>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</si>
  <si>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</si>
  <si>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</si>
  <si>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</si>
  <si>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</si>
  <si>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</si>
  <si>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</si>
  <si>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</si>
  <si>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</si>
  <si>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</si>
  <si>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</si>
  <si>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</si>
  <si>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</si>
  <si>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</si>
  <si>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</si>
  <si>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</si>
  <si>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</si>
  <si>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</si>
  <si>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</si>
  <si>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</si>
  <si>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</si>
  <si>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</si>
  <si>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</si>
  <si>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</si>
  <si>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</si>
  <si>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</si>
  <si>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</si>
  <si>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</si>
  <si>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</si>
  <si>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</si>
  <si>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</si>
  <si>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</si>
  <si>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</si>
  <si>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</si>
  <si>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</si>
  <si>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</si>
  <si>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</si>
  <si>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</si>
  <si>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</si>
  <si>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</si>
  <si>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</si>
  <si>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</si>
  <si>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</si>
  <si>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</si>
  <si>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</si>
  <si>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</si>
  <si>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</si>
  <si>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</si>
  <si>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</si>
  <si>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</si>
  <si>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</si>
  <si>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</si>
  <si>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</si>
  <si>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</si>
  <si>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</si>
  <si>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</si>
  <si>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</si>
  <si>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</si>
  <si>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</si>
  <si>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</si>
  <si>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</si>
  <si>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</si>
  <si>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</si>
  <si>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</si>
  <si>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</si>
  <si>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</si>
  <si>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</si>
  <si>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</si>
  <si>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</si>
  <si>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</si>
  <si>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</si>
  <si>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</si>
  <si>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</si>
  <si>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</si>
  <si>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</si>
  <si>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</si>
  <si>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</si>
  <si>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</si>
  <si>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</si>
  <si>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</si>
  <si>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</si>
  <si>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</si>
  <si>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</si>
  <si>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</si>
  <si>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</si>
  <si>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</si>
  <si>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</si>
  <si>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</si>
  <si>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</si>
  <si>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</si>
  <si>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</si>
  <si>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</si>
  <si>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</si>
  <si>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</si>
  <si>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</si>
  <si>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</si>
  <si>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</si>
  <si>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</si>
  <si>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</si>
  <si>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</si>
  <si>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</si>
  <si>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</si>
  <si>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</si>
  <si>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</si>
  <si>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</si>
  <si>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</si>
  <si>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</si>
  <si>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</si>
  <si>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</si>
  <si>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</si>
  <si>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</si>
  <si>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</si>
  <si>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</si>
  <si>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</si>
  <si>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</si>
  <si>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</si>
  <si>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</si>
  <si>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</si>
  <si>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</si>
  <si>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</si>
  <si>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</si>
  <si>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</si>
  <si>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</si>
  <si>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</si>
  <si>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</si>
  <si>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</si>
  <si>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</si>
  <si>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</si>
  <si>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</si>
  <si>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</si>
  <si>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</si>
  <si>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</si>
  <si>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</si>
  <si>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</si>
  <si>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</si>
  <si>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</si>
  <si>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</si>
  <si>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</si>
  <si>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</si>
  <si>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</si>
  <si>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</si>
  <si>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</si>
  <si>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</si>
  <si>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</si>
  <si>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</si>
  <si>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</si>
  <si>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</si>
  <si>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</si>
  <si>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</si>
  <si>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</si>
  <si>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</si>
  <si>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</si>
  <si>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</si>
  <si>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</si>
  <si>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</si>
  <si>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</si>
  <si>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</si>
  <si>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</si>
  <si>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</si>
  <si>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</si>
  <si>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</si>
  <si>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</si>
  <si>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</si>
  <si>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</si>
  <si>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</si>
  <si>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</si>
  <si>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</si>
  <si>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</si>
  <si>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</si>
  <si>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</si>
  <si>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</si>
  <si>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</si>
  <si>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</si>
  <si>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</si>
  <si>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</si>
  <si>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</si>
  <si>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</si>
  <si>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</si>
  <si>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</si>
  <si>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</si>
  <si>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</si>
  <si>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</si>
  <si>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</si>
  <si>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</si>
  <si>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</si>
  <si>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</si>
  <si>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</si>
  <si>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</si>
  <si>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</si>
  <si>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</si>
  <si>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</si>
  <si>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</si>
  <si>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</si>
  <si>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</si>
  <si>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</si>
  <si>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</si>
  <si>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</si>
  <si>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</si>
  <si>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</si>
  <si>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</si>
  <si>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</si>
  <si>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</si>
  <si>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</si>
  <si>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</si>
  <si>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</si>
  <si>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</si>
  <si>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</si>
  <si>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</si>
  <si>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</si>
  <si>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</si>
  <si>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</si>
  <si>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</si>
  <si>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</si>
  <si>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</si>
  <si>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</si>
  <si>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</si>
  <si>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</si>
  <si>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</si>
  <si>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</si>
  <si>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</si>
  <si>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</si>
  <si>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</si>
  <si>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</si>
  <si>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</si>
  <si>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</si>
  <si>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</si>
  <si>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</si>
  <si>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</si>
  <si>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</si>
  <si>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</si>
  <si>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</si>
  <si>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</si>
  <si>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</si>
  <si>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</si>
  <si>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</si>
  <si>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</si>
  <si>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</si>
  <si>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</si>
  <si>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</si>
  <si>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</si>
  <si>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</si>
  <si>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</si>
  <si>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</si>
  <si>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</si>
  <si>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</si>
  <si>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</si>
  <si>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</si>
  <si>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</si>
  <si>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</si>
  <si>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</si>
  <si>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</si>
  <si>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</si>
  <si>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</si>
  <si>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</si>
  <si>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</si>
  <si>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</si>
  <si>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</si>
  <si>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</si>
  <si>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</si>
  <si>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</si>
  <si>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</si>
  <si>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</si>
  <si>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</si>
  <si>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</si>
  <si>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</si>
  <si>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</si>
  <si>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</si>
  <si>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</si>
  <si>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</si>
  <si>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</si>
  <si>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</si>
  <si>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</si>
  <si>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</si>
  <si>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</si>
  <si>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</si>
  <si>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</si>
  <si>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</si>
  <si>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</si>
  <si>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</si>
  <si>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</si>
  <si>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</si>
  <si>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</si>
  <si>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</si>
  <si>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</si>
  <si>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</si>
  <si>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</si>
  <si>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</si>
  <si>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</si>
  <si>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</si>
  <si>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</si>
  <si>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</si>
  <si>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</si>
  <si>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</si>
  <si>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</si>
  <si>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</si>
  <si>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</si>
  <si>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</si>
  <si>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</si>
  <si>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</si>
  <si>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</si>
  <si>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</si>
  <si>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</si>
  <si>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</si>
  <si>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</si>
  <si>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</si>
  <si>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</si>
  <si>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</si>
  <si>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</si>
  <si>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</si>
  <si>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</si>
  <si>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</si>
  <si>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</si>
  <si>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</si>
  <si>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</si>
  <si>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</si>
  <si>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</si>
  <si>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</si>
  <si>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</si>
  <si>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</si>
  <si>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</si>
  <si>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</si>
  <si>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</si>
  <si>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</si>
  <si>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</si>
  <si>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</si>
  <si>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</si>
  <si>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</si>
  <si>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</si>
  <si>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</si>
  <si>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</si>
  <si>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</si>
  <si>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</si>
  <si>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</si>
  <si>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</si>
  <si>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</si>
  <si>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</si>
  <si>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</si>
  <si>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</si>
  <si>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</si>
  <si>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</si>
  <si>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</si>
  <si>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</si>
  <si>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</si>
  <si>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</si>
  <si>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</si>
  <si>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</si>
  <si>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</si>
  <si>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</si>
  <si>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</si>
  <si>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</si>
  <si>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</si>
  <si>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</si>
  <si>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</si>
  <si>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</si>
  <si>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</si>
  <si>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</si>
  <si>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</si>
  <si>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</si>
  <si>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</si>
  <si>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</si>
  <si>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</si>
  <si>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</si>
  <si>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</si>
  <si>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</si>
  <si>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</si>
  <si>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</si>
  <si>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</si>
  <si>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</si>
  <si>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</si>
  <si>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</si>
  <si>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</si>
  <si>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</si>
  <si>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</si>
  <si>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</si>
  <si>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</si>
  <si>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</si>
  <si>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</si>
  <si>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</si>
  <si>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</si>
  <si>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</si>
  <si>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</si>
  <si>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</si>
  <si>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</si>
  <si>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</si>
  <si>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</si>
  <si>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</si>
  <si>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</si>
  <si>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</si>
  <si>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</si>
  <si>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</si>
  <si>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</si>
  <si>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</si>
  <si>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</si>
  <si>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</si>
  <si>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</si>
  <si>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</si>
  <si>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</si>
  <si>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</si>
  <si>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</si>
  <si>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</si>
  <si>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</si>
  <si>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</si>
  <si>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</si>
  <si>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</si>
  <si>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</si>
  <si>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</si>
  <si>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</si>
  <si>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</si>
  <si>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</si>
  <si>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</si>
  <si>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</si>
  <si>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</si>
  <si>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</si>
  <si>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</si>
  <si>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</si>
  <si>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</si>
  <si>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</si>
  <si>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</si>
  <si>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</si>
  <si>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</si>
  <si>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</si>
  <si>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</si>
  <si>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</si>
  <si>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</si>
  <si>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</si>
  <si>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</si>
  <si>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</si>
  <si>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</si>
  <si>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</si>
  <si>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</si>
  <si>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</si>
  <si>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</si>
  <si>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</si>
  <si>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</si>
  <si>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</si>
  <si>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</si>
  <si>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</si>
  <si>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</si>
  <si>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</si>
  <si>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</si>
  <si>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</si>
  <si>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</si>
  <si>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</si>
  <si>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</si>
  <si>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</si>
  <si>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</si>
  <si>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</si>
  <si>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</si>
  <si>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</si>
  <si>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</si>
  <si>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</si>
  <si>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</si>
  <si>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</si>
  <si>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</si>
  <si>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</si>
  <si>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</si>
  <si>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</si>
  <si>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</si>
  <si>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</si>
  <si>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</si>
  <si>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</si>
  <si>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</si>
  <si>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</si>
  <si>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</si>
  <si>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</si>
  <si>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</si>
  <si>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</si>
  <si>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</si>
  <si>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</si>
  <si>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</si>
  <si>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</si>
  <si>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</si>
  <si>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</si>
  <si>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</si>
  <si>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</si>
  <si>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</si>
  <si>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</si>
  <si>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</si>
  <si>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</si>
  <si>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</si>
  <si>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</si>
  <si>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</si>
  <si>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</si>
  <si>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</si>
  <si>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</si>
  <si>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</si>
  <si>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</si>
  <si>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</si>
  <si>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</si>
  <si>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</si>
  <si>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</si>
  <si>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</si>
  <si>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</si>
  <si>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</si>
  <si>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</si>
  <si>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</si>
  <si>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</si>
  <si>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</si>
  <si>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</si>
  <si>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</si>
  <si>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</si>
  <si>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</si>
  <si>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</si>
  <si>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</si>
  <si>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</si>
  <si>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</si>
  <si>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</si>
  <si>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</si>
  <si>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</si>
  <si>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</si>
  <si>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</si>
  <si>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</si>
  <si>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</si>
  <si>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</si>
  <si>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</si>
  <si>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</si>
  <si>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</si>
  <si>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</si>
  <si>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</si>
  <si>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</si>
  <si>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</si>
  <si>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</si>
  <si>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</si>
  <si>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</si>
  <si>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</si>
  <si>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</si>
  <si>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</si>
  <si>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</si>
  <si>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</si>
  <si>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</si>
  <si>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</si>
  <si>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</si>
  <si>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</si>
  <si>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</si>
  <si>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</si>
  <si>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</si>
  <si>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</si>
  <si>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</si>
  <si>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</si>
  <si>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</si>
  <si>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</si>
  <si>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</si>
  <si>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</si>
  <si>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</si>
  <si>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</si>
  <si>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</si>
  <si>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</si>
  <si>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</si>
  <si>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</si>
  <si>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</si>
  <si>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</si>
  <si>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</si>
  <si>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</si>
  <si>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</si>
  <si>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</si>
  <si>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</si>
  <si>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</si>
  <si>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</si>
  <si>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</si>
  <si>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</si>
  <si>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</si>
  <si>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</si>
  <si>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</si>
  <si>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</si>
  <si>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</si>
  <si>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</si>
  <si>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</si>
  <si>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</si>
  <si>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</si>
  <si>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</si>
  <si>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</si>
  <si>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</si>
  <si>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</si>
  <si>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</si>
  <si>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</si>
  <si>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</si>
  <si>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</si>
  <si>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</si>
  <si>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</si>
  <si>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</si>
  <si>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</si>
  <si>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</si>
  <si>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</si>
  <si>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</si>
  <si>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</si>
  <si>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</si>
  <si>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</si>
  <si>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</si>
  <si>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</si>
  <si>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</si>
  <si>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</si>
  <si>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</si>
  <si>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</si>
  <si>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</si>
  <si>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</si>
  <si>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</si>
  <si>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</si>
  <si>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</si>
  <si>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</si>
  <si>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</si>
  <si>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</si>
  <si>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</si>
  <si>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</si>
  <si>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</si>
  <si>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</si>
  <si>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</si>
  <si>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</si>
  <si>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</si>
  <si>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</si>
  <si>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</si>
  <si>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</si>
  <si>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</si>
  <si>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</si>
  <si>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</si>
  <si>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</si>
  <si>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</si>
  <si>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</si>
  <si>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</si>
  <si>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</si>
  <si>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</si>
  <si>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</si>
  <si>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</si>
  <si>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</si>
  <si>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</si>
  <si>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</si>
  <si>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</si>
  <si>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</si>
  <si>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</si>
  <si>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</si>
  <si>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</si>
  <si>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</si>
  <si>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</si>
  <si>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</si>
  <si>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</si>
  <si>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</si>
  <si>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</si>
  <si>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</si>
  <si>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</si>
  <si>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</si>
  <si>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</si>
  <si>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</si>
  <si>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</si>
  <si>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</si>
  <si>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</si>
  <si>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</si>
  <si>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</si>
  <si>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</si>
  <si>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</si>
  <si>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</si>
  <si>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</si>
  <si>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</si>
  <si>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</si>
  <si>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</si>
  <si>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</si>
  <si>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</si>
  <si>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</si>
  <si>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</si>
  <si>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</si>
  <si>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</si>
  <si>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</si>
  <si>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</si>
  <si>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</si>
  <si>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</si>
  <si>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</si>
  <si>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</si>
  <si>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</si>
  <si>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</si>
  <si>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</si>
  <si>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</si>
  <si>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</si>
  <si>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</si>
  <si>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</si>
  <si>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</si>
  <si>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</si>
  <si>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</si>
  <si>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</si>
  <si>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</si>
  <si>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</si>
  <si>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</si>
  <si>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</si>
  <si>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</si>
  <si>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</si>
  <si>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</si>
  <si>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</si>
  <si>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</si>
  <si>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</si>
  <si>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</si>
  <si>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</si>
  <si>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</si>
  <si>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</si>
  <si>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</si>
  <si>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</si>
  <si>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</si>
  <si>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</si>
  <si>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</si>
  <si>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</si>
  <si>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</si>
  <si>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</si>
  <si>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</si>
  <si>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</si>
  <si>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</si>
  <si>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</si>
  <si>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</si>
  <si>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</si>
  <si>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</si>
  <si>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</si>
  <si>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</si>
  <si>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</si>
  <si>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</si>
  <si>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</si>
  <si>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</si>
  <si>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</si>
  <si>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</si>
  <si>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</si>
  <si>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</si>
  <si>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</si>
  <si>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</si>
  <si>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</si>
  <si>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</si>
  <si>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</si>
  <si>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</si>
  <si>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</si>
  <si>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</si>
  <si>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</si>
  <si>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</si>
  <si>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</si>
  <si>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</si>
  <si>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</si>
  <si>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</si>
  <si>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</si>
  <si>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</si>
  <si>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</si>
  <si>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</si>
  <si>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</si>
  <si>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</si>
  <si>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</si>
  <si>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</si>
  <si>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</si>
  <si>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</si>
  <si>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</si>
  <si>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</si>
  <si>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</si>
  <si>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</si>
  <si>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</si>
  <si>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</si>
  <si>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</si>
  <si>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</si>
  <si>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</si>
  <si>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</si>
  <si>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</si>
  <si>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</si>
  <si>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</si>
  <si>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</si>
  <si>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</si>
  <si>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</si>
  <si>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</si>
  <si>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</si>
  <si>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</si>
  <si>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</si>
  <si>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</si>
  <si>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</si>
  <si>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</si>
  <si>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</si>
  <si>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</si>
  <si>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</si>
  <si>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</si>
  <si>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</si>
  <si>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</si>
  <si>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</si>
  <si>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</si>
  <si>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</si>
  <si>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</si>
  <si>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</si>
  <si>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</si>
  <si>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</si>
  <si>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</si>
  <si>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</si>
  <si>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</si>
  <si>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</si>
  <si>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</si>
  <si>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</si>
  <si>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</si>
  <si>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</si>
  <si>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</si>
  <si>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</si>
  <si>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</si>
  <si>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</si>
  <si>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</si>
  <si>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</si>
  <si>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</si>
  <si>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</si>
  <si>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</si>
  <si>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</si>
  <si>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</si>
  <si>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</si>
  <si>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</si>
  <si>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</si>
  <si>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</si>
  <si>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</si>
  <si>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</si>
  <si>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</si>
  <si>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</si>
  <si>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</si>
  <si>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</si>
  <si>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</si>
  <si>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</si>
  <si>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</si>
  <si>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</si>
  <si>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</si>
  <si>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</si>
  <si>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</si>
  <si>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</si>
  <si>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</si>
  <si>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</si>
  <si>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</si>
  <si>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</si>
  <si>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</si>
  <si>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</si>
  <si>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</si>
  <si>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</si>
  <si>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</si>
  <si>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</si>
  <si>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</si>
  <si>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</si>
  <si>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</si>
  <si>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</si>
  <si>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</si>
  <si>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</si>
  <si>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</si>
  <si>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</si>
  <si>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</si>
  <si>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</si>
  <si>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</si>
  <si>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</si>
  <si>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</si>
  <si>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</si>
  <si>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</si>
  <si>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</si>
  <si>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</si>
  <si>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</si>
  <si>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</si>
  <si>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</si>
  <si>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</si>
  <si>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</si>
  <si>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</si>
  <si>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</si>
  <si>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</si>
  <si>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</si>
  <si>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</si>
  <si>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</si>
  <si>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</si>
  <si>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</si>
  <si>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</si>
  <si>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</si>
  <si>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</si>
  <si>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</si>
  <si>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</si>
  <si>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</si>
  <si>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</si>
  <si>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</si>
  <si>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</si>
  <si>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</si>
  <si>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</si>
  <si>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</si>
  <si>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</si>
  <si>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</si>
  <si>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</si>
  <si>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</si>
  <si>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</si>
  <si>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</si>
  <si>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</si>
  <si>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</si>
  <si>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</si>
  <si>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</si>
  <si>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</si>
  <si>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</si>
  <si>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</si>
  <si>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</si>
  <si>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</si>
  <si>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</si>
  <si>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</si>
  <si>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</si>
  <si>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</si>
  <si>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</si>
  <si>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</si>
  <si>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</si>
  <si>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</si>
  <si>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</si>
  <si>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</si>
  <si>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</si>
  <si>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</si>
  <si>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</si>
  <si>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</si>
  <si>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</si>
  <si>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</si>
  <si>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</si>
  <si>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</si>
  <si>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</si>
  <si>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</si>
  <si>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</si>
  <si>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</si>
  <si>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</si>
  <si>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</si>
  <si>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</si>
  <si>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</si>
  <si>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</si>
  <si>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</si>
  <si>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</si>
  <si>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</si>
  <si>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</si>
  <si>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</si>
  <si>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</si>
  <si>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</si>
  <si>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</si>
  <si>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</si>
  <si>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</si>
  <si>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</si>
  <si>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</si>
  <si>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</si>
  <si>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</si>
  <si>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</si>
  <si>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</si>
  <si>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</si>
  <si>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</si>
  <si>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</si>
  <si>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</si>
  <si>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</si>
  <si>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</si>
  <si>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</si>
  <si>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</si>
  <si>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</si>
  <si>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</si>
  <si>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</si>
  <si>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</si>
  <si>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</si>
  <si>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</si>
  <si>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</si>
  <si>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</si>
  <si>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</si>
  <si>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</si>
  <si>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</si>
  <si>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</si>
  <si>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</si>
  <si>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</si>
  <si>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</si>
  <si>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</si>
  <si>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</si>
  <si>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</si>
  <si>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</si>
  <si>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</si>
  <si>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</si>
  <si>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</si>
  <si>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</si>
  <si>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</si>
  <si>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</si>
  <si>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</si>
  <si>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</si>
  <si>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</si>
  <si>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</si>
  <si>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</si>
  <si>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</si>
  <si>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</si>
  <si>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</si>
  <si>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</si>
  <si>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</si>
  <si>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</si>
  <si>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</si>
  <si>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</si>
  <si>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</si>
  <si>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</si>
  <si>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</si>
  <si>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</si>
  <si>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</si>
  <si>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</si>
  <si>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</si>
  <si>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</si>
  <si>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</si>
  <si>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</si>
  <si>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</si>
  <si>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</si>
  <si>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</si>
  <si>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</si>
  <si>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</si>
  <si>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</si>
  <si>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</si>
  <si>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</si>
  <si>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</si>
  <si>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</si>
  <si>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</si>
  <si>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</si>
  <si>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</si>
  <si>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</si>
  <si>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</si>
  <si>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</si>
  <si>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</si>
  <si>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</si>
  <si>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</si>
  <si>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</si>
  <si>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</si>
  <si>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</si>
  <si>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</si>
  <si>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</si>
  <si>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</si>
  <si>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</si>
  <si>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</si>
  <si>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</si>
  <si>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</si>
  <si>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</si>
  <si>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</si>
  <si>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</si>
  <si>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</si>
  <si>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</si>
  <si>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</si>
  <si>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</si>
  <si>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</si>
  <si>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</si>
  <si>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</si>
  <si>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</si>
  <si>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</si>
  <si>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</si>
  <si>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</si>
  <si>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</si>
  <si>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</si>
  <si>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</si>
  <si>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</si>
  <si>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</si>
  <si>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</si>
  <si>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</si>
  <si>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</si>
  <si>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</si>
  <si>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</si>
  <si>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</si>
  <si>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</si>
  <si>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</si>
  <si>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</si>
  <si>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</si>
  <si>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</si>
  <si>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</si>
  <si>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</si>
  <si>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</si>
  <si>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</si>
  <si>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</si>
  <si>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</si>
  <si>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</si>
  <si>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</si>
  <si>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</si>
  <si>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</si>
  <si>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</si>
  <si>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</si>
  <si>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</si>
  <si>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</si>
  <si>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</si>
  <si>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</si>
  <si>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</si>
  <si>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</si>
  <si>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</si>
  <si>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</si>
  <si>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</si>
  <si>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</si>
  <si>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</si>
  <si>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</si>
  <si>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</si>
  <si>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</si>
  <si>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</si>
  <si>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</si>
  <si>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</si>
  <si>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</si>
  <si>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</si>
  <si>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</si>
  <si>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</si>
  <si>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</si>
  <si>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</si>
  <si>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</si>
  <si>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</si>
  <si>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</si>
  <si>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</si>
  <si>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</si>
  <si>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</si>
  <si>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</si>
  <si>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</si>
  <si>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</si>
  <si>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</si>
  <si>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</si>
  <si>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</si>
  <si>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</si>
  <si>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</si>
  <si>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</si>
  <si>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</si>
  <si>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</si>
  <si>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</si>
  <si>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</si>
  <si>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</si>
  <si>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</si>
  <si>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</si>
  <si>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</si>
  <si>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</si>
  <si>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</si>
  <si>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</si>
  <si>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</si>
  <si>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</si>
  <si>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</si>
  <si>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</si>
  <si>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</si>
  <si>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</si>
  <si>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</si>
  <si>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</si>
  <si>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</si>
  <si>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</si>
  <si>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</si>
  <si>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</si>
  <si>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</si>
  <si>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</si>
  <si>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</si>
  <si>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</si>
  <si>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</si>
  <si>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</si>
  <si>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</si>
  <si>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</si>
  <si>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</si>
  <si>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</si>
  <si>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</si>
  <si>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</si>
  <si>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</si>
  <si>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</si>
  <si>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</si>
  <si>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</si>
  <si>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</si>
  <si>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</si>
  <si>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</si>
  <si>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</si>
  <si>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</si>
  <si>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</si>
  <si>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</si>
  <si>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</si>
  <si>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</si>
  <si>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</si>
  <si>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</si>
  <si>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</si>
  <si>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</si>
  <si>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</si>
  <si>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</si>
  <si>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</si>
  <si>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</si>
  <si>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</si>
  <si>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</si>
  <si>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</si>
  <si>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</si>
  <si>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</si>
  <si>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</si>
  <si>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</si>
  <si>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</si>
  <si>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</si>
  <si>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</si>
  <si>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</si>
  <si>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</si>
  <si>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</si>
  <si>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</si>
  <si>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</si>
  <si>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</si>
  <si>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</si>
  <si>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</si>
  <si>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</si>
  <si>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</si>
  <si>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</si>
  <si>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</si>
  <si>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</si>
  <si>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</si>
  <si>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</si>
  <si>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</si>
  <si>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</si>
  <si>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</si>
  <si>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</si>
  <si>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</si>
  <si>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</si>
  <si>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</si>
  <si>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</si>
  <si>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</si>
  <si>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</si>
  <si>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</si>
  <si>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</si>
  <si>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</si>
  <si>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</si>
  <si>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</si>
  <si>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</si>
  <si>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</si>
  <si>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</si>
  <si>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</si>
  <si>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</si>
  <si>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</si>
  <si>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</si>
  <si>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</si>
  <si>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</si>
  <si>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</si>
  <si>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</si>
  <si>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</si>
  <si>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</si>
  <si>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</si>
  <si>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</si>
  <si>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</si>
  <si>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</si>
  <si>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</si>
  <si>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</si>
  <si>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</si>
  <si>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</si>
  <si>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</si>
  <si>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</si>
  <si>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</si>
  <si>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</si>
  <si>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</si>
  <si>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</si>
  <si>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</si>
  <si>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</si>
  <si>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</si>
  <si>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</si>
  <si>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</si>
  <si>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</si>
  <si>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</si>
  <si>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</si>
  <si>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</si>
  <si>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</si>
  <si>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</si>
  <si>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</si>
  <si>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</si>
  <si>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</si>
  <si>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</si>
  <si>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</si>
  <si>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</si>
  <si>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</si>
  <si>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</si>
  <si>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</si>
  <si>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</si>
  <si>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</si>
  <si>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</si>
  <si>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</si>
  <si>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</si>
  <si>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</si>
  <si>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</si>
  <si>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</si>
  <si>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</si>
  <si>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</si>
  <si>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</si>
  <si>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</si>
  <si>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</si>
  <si>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</si>
  <si>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</si>
  <si>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</si>
  <si>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</si>
  <si>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</si>
  <si>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</si>
  <si>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</si>
  <si>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</si>
  <si>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</si>
  <si>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</si>
  <si>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</si>
  <si>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</si>
  <si>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</si>
  <si>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</si>
  <si>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</si>
  <si>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</si>
  <si>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</si>
  <si>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</si>
  <si>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</si>
  <si>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</si>
  <si>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</si>
  <si>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</si>
  <si>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</si>
  <si>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</si>
  <si>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</si>
  <si>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</si>
  <si>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</si>
  <si>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</si>
  <si>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</si>
  <si>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</si>
  <si>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</si>
  <si>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</si>
  <si>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</si>
  <si>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</si>
  <si>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</si>
  <si>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</si>
  <si>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</si>
  <si>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</si>
  <si>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</si>
  <si>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</si>
  <si>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</si>
  <si>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</si>
  <si>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</si>
  <si>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</si>
  <si>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</si>
  <si>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</si>
  <si>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</si>
  <si>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</si>
  <si>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</si>
  <si>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</si>
  <si>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</si>
  <si>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</si>
  <si>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</si>
  <si>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</si>
  <si>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</si>
  <si>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</si>
  <si>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</si>
  <si>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</si>
  <si>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</si>
  <si>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</si>
  <si>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</si>
  <si>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</si>
  <si>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</si>
  <si>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</si>
  <si>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</si>
  <si>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</si>
  <si>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</si>
  <si>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</si>
  <si>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</si>
  <si>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</si>
  <si>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</si>
  <si>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</si>
  <si>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</si>
  <si>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</si>
  <si>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</si>
  <si>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</si>
  <si>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</si>
  <si>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</si>
  <si>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</si>
  <si>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</si>
  <si>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</si>
  <si>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</si>
  <si>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</si>
  <si>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</si>
  <si>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</si>
  <si>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</si>
  <si>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</si>
  <si>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</si>
  <si>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</si>
  <si>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</si>
  <si>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</si>
  <si>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</si>
  <si>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</si>
  <si>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</si>
  <si>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</si>
  <si>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</si>
  <si>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</si>
  <si>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</si>
  <si>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</si>
  <si>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</si>
  <si>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</si>
  <si>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</si>
  <si>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</si>
  <si>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</si>
  <si>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</si>
  <si>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</si>
  <si>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</si>
  <si>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</si>
  <si>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</si>
  <si>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</si>
  <si>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</si>
  <si>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</si>
  <si>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</si>
  <si>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</si>
  <si>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</si>
  <si>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</si>
  <si>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</si>
  <si>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</si>
  <si>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</si>
  <si>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</si>
  <si>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</si>
  <si>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</si>
  <si>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</si>
  <si>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</si>
  <si>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</si>
  <si>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</si>
  <si>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</si>
  <si>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</si>
  <si>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</si>
  <si>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</si>
  <si>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</si>
  <si>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</si>
  <si>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</si>
  <si>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</si>
  <si>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</si>
  <si>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</si>
  <si>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</si>
  <si>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</si>
  <si>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</si>
  <si>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</si>
  <si>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</si>
  <si>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</si>
  <si>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</si>
  <si>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</si>
  <si>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</si>
  <si>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</si>
  <si>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</si>
  <si>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</si>
  <si>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</si>
  <si>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</si>
  <si>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</si>
  <si>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</si>
  <si>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</si>
  <si>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</si>
  <si>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</si>
  <si>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</si>
  <si>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</si>
  <si>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</si>
  <si>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</si>
  <si>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</si>
  <si>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</si>
  <si>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</si>
  <si>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</si>
  <si>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</si>
  <si>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</si>
  <si>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</si>
  <si>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</si>
  <si>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</si>
  <si>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</si>
  <si>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</si>
  <si>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</si>
  <si>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</si>
  <si>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</si>
  <si>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</si>
  <si>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</si>
  <si>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</si>
  <si>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</si>
  <si>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</si>
  <si>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</si>
  <si>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</si>
  <si>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</si>
  <si>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</si>
  <si>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</si>
  <si>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</si>
  <si>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</si>
  <si>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</si>
  <si>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</si>
  <si>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</si>
  <si>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</si>
  <si>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</si>
  <si>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</si>
  <si>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</si>
  <si>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</si>
  <si>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</si>
  <si>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</si>
  <si>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</si>
  <si>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</si>
  <si>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</si>
  <si>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</si>
  <si>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</si>
  <si>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</si>
  <si>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</si>
  <si>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</si>
  <si>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</si>
  <si>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</si>
  <si>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</si>
  <si>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</si>
  <si>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</si>
  <si>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</si>
  <si>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</si>
  <si>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</si>
  <si>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</si>
  <si>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</si>
  <si>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</si>
  <si>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</si>
  <si>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</si>
  <si>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</si>
  <si>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</si>
  <si>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</si>
  <si>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</si>
  <si>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</si>
  <si>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</si>
  <si>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</si>
  <si>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</si>
  <si>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</si>
  <si>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</si>
  <si>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</si>
  <si>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</si>
  <si>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</si>
  <si>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</si>
  <si>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</si>
  <si>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</si>
  <si>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</si>
  <si>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</si>
  <si>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</si>
  <si>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</si>
  <si>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</si>
  <si>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</si>
  <si>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</si>
  <si>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</si>
  <si>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</si>
  <si>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</si>
  <si>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</si>
  <si>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</si>
  <si>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</si>
  <si>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</si>
  <si>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</si>
  <si>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</si>
  <si>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</si>
  <si>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</si>
  <si>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</si>
  <si>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</si>
  <si>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</si>
  <si>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</si>
  <si>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</si>
  <si>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</si>
  <si>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</si>
  <si>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</si>
  <si>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</si>
  <si>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</si>
  <si>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</si>
  <si>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</si>
  <si>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</si>
  <si>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</si>
  <si>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</si>
  <si>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</si>
  <si>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</si>
  <si>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</si>
  <si>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</si>
  <si>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</si>
  <si>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</si>
  <si>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</si>
  <si>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</si>
  <si>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</si>
  <si>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</si>
  <si>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</si>
  <si>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</si>
  <si>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</si>
  <si>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</si>
  <si>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</si>
  <si>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</si>
  <si>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</si>
  <si>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</si>
  <si>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</si>
  <si>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</si>
  <si>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</si>
  <si>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</si>
  <si>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</si>
  <si>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</si>
  <si>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</si>
  <si>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</si>
  <si>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</si>
  <si>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</si>
  <si>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</si>
  <si>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</si>
  <si>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</si>
  <si>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</si>
  <si>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</si>
  <si>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</si>
  <si>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</si>
  <si>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</si>
  <si>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</si>
  <si>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</si>
  <si>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</si>
  <si>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</si>
  <si>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</si>
  <si>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</si>
  <si>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</si>
  <si>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</si>
  <si>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</si>
  <si>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</si>
  <si>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</si>
  <si>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</si>
  <si>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</si>
  <si>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</si>
  <si>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</si>
  <si>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</si>
  <si>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</si>
  <si>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</si>
  <si>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</si>
  <si>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</si>
  <si>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</si>
  <si>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</si>
  <si>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</si>
  <si>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</si>
  <si>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</si>
  <si>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</si>
  <si>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</si>
  <si>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</si>
  <si>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</si>
  <si>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</si>
  <si>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</si>
  <si>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</si>
  <si>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</si>
  <si>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</si>
  <si>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</si>
  <si>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</si>
  <si>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</si>
  <si>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</si>
  <si>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</si>
  <si>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</si>
  <si>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</si>
  <si>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</si>
  <si>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</si>
  <si>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</si>
  <si>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</si>
  <si>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</si>
  <si>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</si>
  <si>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</si>
  <si>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</si>
  <si>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</si>
  <si>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</si>
  <si>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</si>
  <si>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</si>
  <si>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</si>
  <si>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</si>
  <si>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</si>
  <si>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</si>
  <si>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</si>
  <si>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</si>
  <si>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</si>
  <si>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</si>
  <si>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</si>
  <si>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</si>
  <si>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</si>
  <si>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</si>
  <si>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</si>
  <si>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</si>
  <si>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</si>
  <si>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</si>
  <si>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</si>
  <si>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</si>
  <si>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</si>
  <si>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</si>
  <si>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</si>
  <si>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</si>
  <si>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</si>
  <si>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</si>
  <si>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</si>
  <si>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</si>
  <si>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</si>
  <si>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</si>
  <si>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</si>
  <si>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</si>
  <si>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</si>
  <si>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</si>
  <si>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</si>
  <si>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</si>
  <si>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</si>
  <si>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</si>
  <si>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</si>
  <si>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</si>
  <si>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</si>
  <si>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</si>
  <si>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</si>
  <si>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</si>
  <si>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</si>
  <si>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</si>
  <si>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</si>
  <si>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</si>
  <si>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</si>
  <si>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</si>
  <si>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</si>
  <si>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</si>
  <si>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</si>
  <si>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</si>
  <si>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</si>
  <si>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</si>
  <si>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</si>
  <si>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</si>
  <si>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</si>
  <si>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</si>
  <si>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</si>
  <si>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</si>
  <si>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</si>
  <si>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</si>
  <si>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</si>
  <si>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</si>
  <si>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</si>
  <si>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</si>
  <si>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</si>
  <si>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</si>
  <si>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</si>
  <si>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</si>
  <si>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</si>
  <si>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</si>
  <si>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</si>
  <si>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</si>
  <si>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</si>
  <si>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</si>
  <si>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</si>
  <si>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</si>
  <si>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</si>
  <si>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</si>
  <si>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</si>
  <si>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</si>
  <si>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</si>
  <si>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</si>
  <si>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</si>
  <si>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</si>
  <si>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</si>
  <si>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</si>
  <si>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</si>
  <si>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</si>
  <si>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</si>
  <si>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</si>
  <si>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</si>
  <si>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</si>
  <si>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</si>
  <si>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</si>
  <si>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</si>
  <si>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</si>
  <si>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</si>
  <si>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</si>
  <si>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</si>
  <si>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</si>
  <si>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</si>
  <si>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</si>
  <si>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</si>
  <si>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</si>
  <si>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</si>
  <si>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</si>
  <si>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</si>
  <si>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</si>
  <si>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</si>
  <si>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</si>
  <si>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</si>
  <si>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</si>
  <si>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</si>
  <si>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</si>
  <si>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</si>
  <si>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</si>
  <si>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</si>
  <si>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</si>
  <si>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</si>
  <si>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</si>
  <si>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</si>
  <si>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</si>
  <si>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</si>
  <si>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</si>
  <si>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</si>
  <si>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</si>
  <si>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</si>
  <si>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</si>
  <si>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</si>
  <si>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</si>
  <si>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</si>
  <si>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</si>
  <si>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</si>
  <si>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</si>
  <si>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</si>
  <si>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</si>
  <si>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</si>
  <si>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</si>
  <si>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</si>
  <si>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</si>
  <si>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</si>
  <si>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</si>
  <si>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</si>
  <si>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</si>
  <si>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</si>
  <si>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</si>
  <si>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</si>
  <si>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</si>
  <si>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</si>
  <si>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</si>
  <si>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</si>
  <si>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</si>
  <si>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</si>
  <si>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</si>
  <si>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</si>
  <si>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</si>
  <si>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</si>
  <si>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</si>
  <si>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</si>
  <si>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</si>
  <si>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</si>
  <si>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</si>
  <si>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</si>
  <si>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</si>
  <si>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</si>
  <si>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</si>
  <si>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</si>
  <si>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</si>
  <si>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</si>
  <si>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</si>
  <si>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</si>
  <si>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</si>
  <si>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</si>
  <si>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</si>
  <si>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</si>
  <si>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</si>
  <si>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</si>
  <si>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</si>
  <si>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</si>
  <si>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</si>
  <si>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</si>
  <si>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</si>
  <si>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</si>
  <si>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</si>
  <si>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</si>
  <si>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</si>
  <si>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</si>
  <si>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</si>
  <si>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</si>
  <si>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</si>
  <si>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</si>
  <si>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</si>
  <si>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</si>
  <si>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</si>
  <si>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</si>
  <si>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</si>
  <si>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</si>
  <si>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</si>
  <si>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</si>
  <si>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</si>
  <si>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</si>
  <si>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</si>
  <si>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</si>
  <si>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</si>
  <si>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</si>
  <si>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</si>
  <si>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</si>
  <si>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</si>
  <si>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</si>
  <si>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</si>
  <si>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</si>
  <si>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</si>
  <si>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</si>
  <si>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</si>
  <si>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</si>
  <si>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</si>
  <si>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</si>
  <si>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</si>
  <si>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</si>
  <si>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</si>
  <si>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</si>
  <si>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</si>
  <si>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</si>
  <si>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</si>
  <si>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</si>
  <si>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</si>
  <si>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</si>
  <si>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</si>
  <si>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</si>
  <si>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</si>
  <si>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</si>
  <si>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</si>
  <si>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</si>
  <si>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</si>
  <si>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</si>
  <si>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</si>
  <si>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</si>
  <si>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</si>
  <si>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</si>
  <si>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</si>
  <si>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</si>
  <si>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</si>
  <si>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</si>
  <si>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</si>
  <si>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</si>
  <si>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</si>
  <si>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</si>
  <si>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</si>
  <si>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</si>
  <si>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</si>
  <si>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</si>
  <si>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</si>
  <si>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</si>
  <si>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</si>
  <si>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</si>
  <si>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</si>
  <si>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</si>
  <si>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</si>
  <si>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</si>
  <si>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</si>
  <si>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</si>
  <si>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</si>
  <si>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</si>
  <si>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</si>
  <si>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</si>
  <si>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</si>
  <si>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</si>
  <si>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</si>
  <si>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</si>
  <si>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</si>
  <si>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</si>
  <si>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</si>
  <si>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</si>
  <si>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</si>
  <si>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</si>
  <si>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</si>
  <si>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</si>
  <si>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</si>
  <si>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</si>
  <si>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</si>
  <si>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</si>
  <si>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</si>
  <si>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</si>
  <si>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</si>
  <si>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</si>
  <si>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</si>
  <si>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</si>
  <si>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</si>
  <si>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</si>
  <si>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</si>
  <si>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</si>
  <si>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</si>
  <si>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</si>
  <si>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</si>
  <si>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</si>
  <si>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</si>
  <si>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</si>
  <si>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</si>
  <si>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</si>
  <si>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</si>
  <si>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</si>
  <si>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</si>
  <si>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</si>
  <si>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</si>
  <si>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</si>
  <si>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</si>
  <si>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</si>
  <si>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</si>
  <si>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</si>
  <si>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</si>
  <si>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</si>
  <si>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</si>
  <si>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</si>
  <si>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</si>
  <si>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</si>
  <si>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</si>
  <si>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</si>
  <si>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</si>
  <si>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</si>
  <si>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</si>
  <si>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</si>
  <si>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</si>
  <si>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</si>
  <si>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</si>
  <si>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</si>
  <si>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</si>
  <si>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</si>
  <si>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</si>
  <si>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</si>
  <si>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</si>
  <si>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</si>
  <si>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</si>
  <si>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</si>
  <si>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</si>
  <si>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</si>
  <si>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</si>
  <si>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</si>
  <si>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</si>
  <si>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</si>
  <si>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</si>
  <si>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</si>
  <si>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</si>
  <si>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</si>
  <si>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</si>
  <si>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</si>
  <si>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</si>
  <si>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</si>
  <si>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</si>
  <si>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</si>
  <si>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</si>
  <si>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</si>
  <si>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</si>
  <si>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</si>
  <si>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</si>
  <si>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</si>
  <si>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</si>
  <si>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</si>
  <si>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</si>
  <si>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</si>
  <si>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</si>
  <si>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</si>
  <si>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</si>
  <si>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</si>
  <si>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</si>
  <si>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</si>
  <si>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</si>
  <si>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</si>
  <si>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</si>
  <si>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</si>
  <si>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</si>
  <si>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</si>
  <si>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</si>
  <si>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</si>
  <si>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</si>
  <si>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</si>
  <si>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</si>
  <si>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</si>
  <si>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</si>
  <si>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</si>
  <si>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</si>
  <si>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</si>
  <si>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</si>
  <si>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</si>
  <si>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</si>
  <si>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</si>
  <si>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</si>
  <si>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</si>
  <si>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</si>
  <si>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</si>
  <si>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</si>
  <si>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</si>
  <si>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</si>
  <si>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</si>
  <si>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</si>
  <si>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</si>
  <si>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</si>
  <si>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</si>
  <si>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</si>
  <si>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</si>
  <si>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</si>
  <si>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</si>
  <si>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</si>
  <si>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</si>
  <si>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</si>
  <si>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</si>
  <si>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</si>
  <si>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</si>
  <si>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</si>
  <si>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</si>
  <si>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</si>
  <si>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</si>
  <si>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</si>
  <si>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</si>
  <si>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</si>
  <si>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</si>
  <si>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</si>
  <si>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</si>
  <si>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</si>
  <si>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</si>
  <si>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</si>
  <si>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</si>
  <si>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</si>
  <si>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</si>
  <si>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</si>
  <si>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</si>
  <si>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</si>
  <si>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</si>
  <si>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</si>
  <si>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</si>
  <si>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</si>
  <si>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</si>
  <si>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</si>
  <si>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</si>
  <si>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</si>
  <si>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</si>
  <si>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</si>
  <si>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</si>
  <si>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</si>
  <si>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</si>
  <si>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</si>
  <si>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</si>
  <si>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</si>
  <si>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</si>
  <si>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</si>
  <si>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</si>
  <si>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</si>
  <si>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</si>
  <si>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</si>
  <si>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</si>
  <si>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</si>
  <si>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</si>
  <si>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</si>
  <si>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</si>
  <si>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</si>
  <si>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</si>
  <si>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</si>
  <si>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</si>
  <si>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</si>
  <si>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</si>
  <si>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</si>
  <si>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</si>
  <si>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</si>
  <si>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</si>
  <si>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</si>
  <si>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</si>
  <si>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</si>
  <si>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</si>
  <si>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</si>
  <si>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</si>
  <si>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</si>
  <si>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</si>
  <si>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</si>
  <si>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</si>
  <si>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</si>
  <si>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</si>
  <si>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</si>
  <si>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</si>
  <si>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</si>
  <si>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</si>
  <si>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</si>
  <si>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</si>
  <si>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</si>
  <si>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</si>
  <si>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</si>
  <si>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</si>
  <si>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</si>
  <si>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</si>
  <si>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</si>
  <si>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</si>
  <si>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</si>
  <si>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</si>
  <si>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</si>
  <si>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</si>
  <si>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</si>
  <si>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</si>
  <si>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</si>
  <si>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</si>
  <si>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</si>
  <si>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</si>
  <si>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</si>
  <si>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</si>
  <si>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</si>
  <si>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</si>
  <si>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</si>
  <si>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</si>
  <si>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</si>
  <si>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</si>
  <si>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</si>
  <si>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</si>
  <si>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</si>
  <si>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</si>
  <si>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</si>
  <si>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</si>
  <si>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</si>
  <si>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</si>
  <si>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</si>
  <si>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</si>
  <si>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</si>
  <si>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</si>
  <si>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</si>
  <si>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</si>
  <si>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</si>
  <si>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</si>
  <si>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</si>
  <si>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</si>
  <si>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</si>
  <si>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</si>
  <si>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</si>
  <si>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</si>
  <si>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</si>
  <si>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</si>
  <si>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</si>
  <si>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</si>
  <si>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</si>
  <si>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</si>
  <si>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</si>
  <si>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</si>
  <si>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</si>
  <si>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</si>
  <si>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</si>
  <si>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</si>
  <si>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</si>
  <si>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</si>
  <si>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</si>
  <si>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</si>
  <si>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</si>
  <si>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</si>
  <si>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</si>
  <si>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</si>
  <si>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</si>
  <si>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</si>
  <si>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</si>
  <si>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</si>
  <si>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</si>
  <si>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</si>
  <si>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</si>
  <si>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</si>
  <si>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</si>
  <si>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</si>
  <si>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</si>
  <si>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</si>
  <si>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</si>
  <si>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</si>
  <si>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</si>
  <si>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</si>
  <si>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</si>
  <si>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</si>
  <si>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</si>
  <si>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</si>
  <si>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</si>
  <si>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</si>
  <si>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</si>
  <si>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</si>
  <si>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</si>
  <si>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</si>
  <si>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</si>
  <si>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</si>
  <si>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</si>
  <si>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</si>
  <si>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</si>
  <si>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</si>
  <si>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</si>
  <si>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</si>
  <si>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</si>
  <si>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</si>
  <si>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</si>
  <si>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</si>
  <si>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</si>
  <si>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</si>
  <si>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</si>
  <si>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</si>
  <si>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</si>
  <si>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</si>
  <si>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</si>
  <si>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</si>
  <si>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</si>
  <si>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</si>
  <si>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</si>
  <si>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</si>
  <si>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</si>
  <si>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</si>
  <si>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</si>
  <si>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</si>
  <si>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</si>
  <si>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</si>
  <si>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</si>
  <si>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</si>
  <si>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</si>
  <si>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</si>
  <si>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</si>
  <si>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</si>
  <si>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</si>
  <si>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</si>
  <si>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</si>
  <si>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</si>
  <si>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</si>
  <si>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</si>
  <si>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</si>
  <si>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</si>
  <si>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</si>
  <si>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</si>
  <si>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</si>
  <si>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</si>
  <si>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</si>
  <si>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</si>
  <si>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</si>
  <si>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</si>
  <si>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</si>
  <si>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</si>
  <si>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</si>
  <si>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</si>
  <si>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</si>
  <si>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</si>
  <si>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</si>
  <si>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</si>
  <si>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</si>
  <si>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</si>
  <si>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</si>
  <si>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</si>
  <si>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</si>
  <si>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</si>
  <si>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</si>
  <si>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</si>
  <si>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</si>
  <si>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</si>
  <si>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</si>
  <si>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</si>
  <si>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</si>
  <si>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</si>
  <si>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</si>
  <si>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</si>
  <si>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</si>
  <si>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</si>
  <si>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</si>
  <si>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</si>
  <si>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</si>
  <si>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</si>
  <si>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</si>
  <si>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</si>
  <si>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</si>
  <si>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</si>
  <si>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</si>
  <si>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</si>
  <si>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</si>
  <si>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</si>
  <si>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</si>
  <si>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</si>
  <si>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</si>
  <si>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</si>
  <si>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</si>
  <si>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</si>
  <si>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</si>
  <si>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</si>
  <si>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</si>
  <si>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</si>
  <si>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</si>
  <si>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</si>
  <si>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</si>
  <si>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</si>
  <si>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</si>
  <si>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</si>
  <si>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</si>
  <si>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</si>
  <si>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</si>
  <si>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</si>
  <si>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</si>
  <si>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</si>
  <si>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</si>
  <si>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</si>
  <si>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</si>
  <si>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</si>
  <si>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</si>
  <si>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</si>
  <si>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</si>
  <si>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</si>
  <si>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</si>
  <si>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</si>
  <si>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</si>
  <si>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</si>
  <si>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</si>
  <si>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</si>
  <si>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</si>
  <si>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</si>
  <si>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</si>
  <si>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</si>
  <si>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</si>
  <si>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</si>
  <si>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</si>
  <si>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</si>
  <si>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</si>
  <si>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</si>
  <si>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</si>
  <si>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</si>
  <si>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</si>
  <si>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</si>
  <si>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</si>
  <si>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</si>
  <si>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</si>
  <si>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</si>
  <si>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</si>
  <si>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</si>
  <si>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</si>
  <si>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</si>
  <si>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</si>
  <si>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</si>
  <si>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</si>
  <si>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</si>
  <si>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</si>
  <si>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</si>
  <si>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</si>
  <si>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</si>
  <si>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</si>
  <si>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</si>
  <si>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</si>
  <si>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</si>
  <si>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</si>
  <si>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</si>
  <si>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</si>
  <si>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</si>
  <si>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</si>
  <si>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</si>
  <si>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</si>
  <si>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</si>
  <si>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</si>
  <si>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</si>
  <si>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</si>
  <si>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</si>
  <si>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</si>
  <si>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</si>
  <si>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</si>
  <si>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</si>
  <si>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</si>
  <si>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</si>
  <si>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</si>
  <si>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</si>
  <si>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</si>
  <si>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</si>
  <si>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</si>
  <si>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</si>
  <si>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</si>
  <si>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</si>
  <si>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</si>
  <si>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</si>
  <si>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</si>
  <si>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</si>
  <si>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</si>
  <si>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</si>
  <si>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</si>
  <si>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</si>
  <si>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</si>
  <si>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</si>
  <si>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</si>
  <si>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</si>
  <si>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</si>
  <si>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</si>
  <si>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</si>
  <si>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</si>
  <si>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</si>
  <si>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</si>
  <si>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</si>
  <si>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</si>
  <si>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</si>
  <si>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</si>
  <si>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</si>
  <si>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</si>
  <si>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</si>
  <si>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</si>
  <si>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</si>
  <si>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</si>
  <si>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</si>
  <si>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</si>
  <si>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</si>
  <si>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</si>
  <si>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</si>
  <si>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</si>
  <si>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</si>
  <si>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</si>
  <si>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</si>
  <si>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</si>
  <si>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</si>
  <si>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</si>
  <si>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</si>
  <si>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</si>
  <si>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</si>
  <si>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</si>
  <si>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</si>
  <si>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</si>
  <si>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</si>
  <si>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</si>
  <si>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</si>
  <si>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</si>
  <si>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</si>
  <si>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</si>
  <si>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</si>
  <si>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</si>
  <si>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</si>
  <si>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</si>
  <si>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</si>
  <si>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</si>
  <si>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</si>
  <si>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</si>
  <si>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</si>
  <si>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</si>
  <si>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</si>
  <si>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</si>
  <si>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</si>
  <si>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</si>
  <si>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</si>
  <si>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</si>
  <si>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</si>
  <si>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</si>
  <si>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</si>
  <si>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</si>
  <si>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</si>
  <si>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</si>
  <si>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</si>
  <si>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</si>
  <si>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</si>
  <si>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</si>
  <si>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</si>
  <si>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</si>
  <si>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</si>
  <si>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</si>
  <si>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</si>
  <si>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</si>
  <si>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</si>
  <si>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</si>
  <si>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</si>
  <si>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</si>
  <si>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</si>
  <si>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</si>
  <si>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</si>
  <si>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</si>
  <si>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</si>
  <si>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</si>
  <si>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</si>
  <si>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</si>
  <si>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</si>
  <si>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</si>
  <si>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</si>
  <si>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</si>
  <si>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</si>
  <si>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</si>
  <si>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</si>
  <si>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</si>
  <si>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</si>
  <si>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</si>
  <si>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</si>
  <si>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</si>
  <si>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</si>
  <si>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</si>
  <si>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</si>
  <si>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</si>
  <si>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</si>
  <si>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</si>
  <si>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</si>
  <si>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</si>
  <si>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</si>
  <si>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</si>
  <si>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</si>
  <si>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</si>
  <si>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</si>
  <si>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</si>
  <si>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</si>
  <si>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</si>
  <si>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</si>
  <si>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</si>
  <si>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</si>
  <si>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</si>
  <si>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</si>
  <si>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</si>
  <si>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</si>
  <si>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</si>
  <si>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</si>
  <si>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</si>
  <si>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</si>
  <si>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</si>
  <si>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</si>
  <si>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</si>
  <si>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</si>
  <si>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</si>
  <si>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</si>
  <si>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</si>
  <si>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</si>
  <si>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</si>
  <si>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</si>
  <si>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</si>
  <si>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</si>
  <si>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</si>
  <si>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</si>
  <si>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</si>
  <si>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</si>
  <si>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</si>
  <si>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</si>
  <si>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</si>
  <si>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</si>
  <si>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</si>
  <si>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</si>
  <si>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</si>
  <si>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</si>
  <si>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</si>
  <si>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</si>
  <si>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</si>
  <si>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</si>
  <si>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</si>
  <si>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</si>
  <si>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</si>
  <si>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</si>
  <si>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</si>
  <si>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</si>
  <si>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</si>
  <si>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</si>
  <si>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</si>
  <si>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</si>
  <si>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</si>
  <si>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</si>
  <si>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</si>
  <si>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</si>
  <si>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</si>
  <si>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</si>
  <si>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</si>
  <si>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</si>
  <si>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</si>
  <si>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</si>
  <si>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</si>
  <si>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</si>
  <si>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</si>
  <si>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</si>
  <si>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</si>
  <si>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</si>
  <si>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</si>
  <si>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</si>
  <si>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</si>
  <si>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</si>
  <si>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</si>
  <si>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</si>
  <si>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</si>
  <si>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</si>
  <si>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</si>
  <si>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</si>
  <si>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</si>
  <si>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</si>
  <si>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</si>
  <si>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</si>
  <si>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</si>
  <si>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</si>
  <si>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</si>
  <si>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</si>
  <si>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</si>
  <si>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</si>
  <si>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</si>
  <si>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</si>
  <si>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</si>
  <si>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</si>
  <si>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</si>
  <si>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</si>
  <si>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</si>
  <si>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</si>
  <si>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</si>
  <si>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</si>
  <si>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</si>
  <si>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</si>
  <si>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</si>
  <si>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</si>
  <si>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</si>
  <si>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</si>
  <si>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</si>
  <si>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</si>
  <si>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</si>
  <si>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</si>
  <si>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</si>
  <si>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</si>
  <si>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</si>
  <si>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</si>
  <si>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</si>
  <si>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</si>
  <si>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</si>
  <si>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</si>
  <si>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</si>
  <si>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</si>
  <si>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</si>
  <si>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</si>
  <si>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</si>
  <si>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</si>
  <si>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</si>
  <si>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</si>
  <si>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</si>
  <si>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</si>
  <si>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</si>
  <si>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</si>
  <si>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</si>
  <si>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</si>
  <si>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</si>
  <si>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</si>
  <si>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</si>
  <si>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</si>
  <si>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</si>
  <si>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</si>
  <si>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</si>
  <si>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</si>
  <si>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</si>
  <si>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</si>
  <si>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</si>
  <si>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</si>
  <si>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</si>
  <si>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</si>
  <si>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</si>
  <si>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</si>
  <si>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</si>
  <si>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</si>
  <si>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</si>
  <si>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</si>
  <si>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</si>
  <si>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</si>
  <si>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</si>
  <si>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</si>
  <si>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</si>
  <si>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</si>
  <si>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</si>
  <si>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</si>
  <si>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</si>
  <si>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</si>
  <si>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</si>
  <si>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</si>
  <si>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</si>
  <si>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</si>
  <si>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</si>
  <si>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</si>
  <si>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</si>
  <si>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</si>
  <si>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</si>
  <si>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</si>
  <si>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</si>
  <si>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</si>
  <si>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</si>
  <si>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</si>
  <si>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</si>
  <si>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</si>
  <si>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</si>
  <si>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</si>
  <si>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</si>
  <si>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</si>
  <si>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</si>
  <si>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</si>
  <si>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</si>
  <si>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</si>
  <si>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</si>
  <si>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</si>
  <si>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</si>
  <si>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</si>
  <si>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</si>
  <si>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</si>
  <si>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</si>
  <si>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</si>
  <si>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</si>
  <si>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</si>
  <si>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</si>
  <si>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</si>
  <si>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</si>
  <si>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</si>
  <si>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</si>
  <si>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</si>
  <si>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</si>
  <si>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</si>
  <si>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</si>
  <si>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</si>
  <si>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</si>
  <si>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</si>
  <si>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</si>
  <si>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</si>
  <si>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</si>
  <si>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</si>
  <si>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</si>
  <si>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</si>
  <si>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</si>
  <si>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</si>
  <si>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</si>
  <si>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</si>
  <si>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</si>
  <si>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</si>
  <si>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</si>
  <si>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</si>
  <si>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</si>
  <si>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</si>
  <si>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</si>
  <si>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</si>
  <si>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</si>
  <si>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</si>
  <si>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</si>
  <si>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</si>
  <si>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</si>
  <si>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</si>
  <si>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</si>
  <si>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</si>
  <si>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</si>
  <si>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</si>
  <si>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</si>
  <si>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</si>
  <si>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</si>
  <si>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</si>
  <si>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</si>
  <si>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</si>
  <si>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</si>
  <si>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</si>
  <si>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</si>
  <si>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</si>
  <si>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</si>
  <si>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</si>
  <si>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</si>
  <si>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</si>
  <si>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</si>
  <si>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</si>
  <si>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</si>
  <si>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</si>
  <si>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</si>
  <si>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</si>
  <si>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</si>
  <si>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</si>
  <si>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</si>
  <si>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</si>
  <si>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</si>
  <si>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</si>
  <si>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</si>
  <si>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</si>
  <si>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</si>
  <si>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</si>
  <si>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</si>
  <si>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</si>
  <si>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</si>
  <si>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</si>
  <si>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</si>
  <si>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</si>
  <si>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</si>
  <si>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</si>
  <si>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</si>
  <si>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</si>
  <si>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</si>
  <si>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</si>
  <si>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</si>
  <si>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</si>
  <si>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</si>
  <si>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</si>
  <si>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</si>
  <si>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</si>
  <si>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</si>
  <si>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</si>
  <si>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</si>
  <si>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</si>
  <si>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</si>
  <si>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</si>
  <si>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</si>
  <si>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</si>
  <si>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</si>
  <si>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</si>
  <si>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</si>
  <si>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</si>
  <si>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</si>
  <si>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</si>
  <si>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</si>
  <si>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</si>
  <si>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</si>
  <si>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</si>
  <si>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</si>
  <si>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</si>
  <si>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</si>
  <si>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</si>
  <si>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</si>
  <si>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</si>
  <si>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</si>
  <si>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</si>
  <si>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</si>
  <si>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</si>
  <si>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</si>
  <si>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</si>
  <si>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</si>
  <si>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</si>
  <si>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</si>
  <si>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</si>
  <si>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</si>
  <si>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</si>
  <si>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</si>
  <si>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</si>
  <si>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</si>
  <si>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</si>
  <si>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</si>
  <si>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</si>
  <si>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</si>
  <si>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</si>
  <si>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</si>
  <si>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</si>
  <si>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</si>
  <si>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</si>
  <si>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</si>
  <si>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</si>
  <si>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</si>
  <si>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</si>
  <si>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</si>
  <si>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</si>
  <si>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</si>
  <si>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</si>
  <si>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</si>
  <si>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</si>
  <si>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</si>
  <si>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</si>
  <si>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</si>
  <si>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</si>
  <si>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</si>
  <si>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</si>
  <si>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</si>
  <si>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</si>
  <si>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</si>
  <si>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</si>
  <si>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</si>
  <si>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</si>
  <si>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</si>
  <si>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</si>
  <si>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</si>
  <si>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</si>
  <si>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</si>
  <si>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</si>
  <si>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</si>
  <si>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</si>
  <si>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</si>
  <si>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</si>
  <si>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</si>
  <si>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</si>
  <si>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</si>
  <si>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</si>
  <si>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</si>
  <si>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</si>
  <si>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</si>
  <si>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</si>
  <si>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</si>
  <si>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</si>
  <si>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</si>
  <si>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</si>
  <si>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</si>
  <si>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</si>
  <si>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</si>
  <si>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</si>
  <si>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</si>
  <si>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</si>
  <si>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</si>
  <si>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</si>
  <si>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</si>
  <si>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</si>
  <si>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</si>
  <si>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</si>
  <si>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</si>
  <si>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</si>
  <si>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</si>
  <si>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</si>
  <si>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</si>
  <si>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</si>
  <si>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</si>
  <si>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</si>
  <si>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</si>
  <si>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</si>
  <si>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</si>
  <si>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</si>
  <si>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</si>
  <si>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</si>
  <si>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</si>
  <si>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</si>
  <si>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</si>
  <si>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</si>
  <si>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</si>
  <si>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</si>
  <si>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</si>
  <si>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</si>
  <si>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</si>
  <si>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</si>
  <si>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</si>
  <si>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</si>
  <si>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</si>
  <si>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</si>
  <si>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</si>
  <si>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</si>
  <si>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</si>
  <si>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</si>
  <si>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</si>
  <si>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</si>
  <si>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</si>
  <si>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</si>
  <si>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</si>
  <si>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</si>
  <si>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</si>
  <si>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</si>
  <si>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</si>
  <si>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</si>
  <si>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</si>
  <si>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</si>
  <si>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</si>
  <si>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</si>
  <si>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</si>
  <si>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</si>
  <si>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</si>
  <si>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</si>
  <si>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</si>
  <si>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</si>
  <si>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</si>
  <si>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</si>
  <si>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</si>
  <si>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</si>
  <si>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</si>
  <si>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</si>
  <si>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</si>
  <si>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</si>
  <si>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</si>
  <si>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</si>
  <si>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</si>
  <si>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</si>
  <si>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</si>
  <si>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</si>
  <si>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</si>
  <si>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</si>
  <si>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</si>
  <si>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</si>
  <si>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</si>
  <si>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</si>
  <si>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</si>
  <si>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</si>
  <si>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</si>
  <si>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</si>
  <si>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</si>
  <si>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</si>
  <si>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</si>
  <si>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</si>
  <si>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</si>
  <si>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</si>
  <si>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</si>
  <si>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</si>
  <si>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</si>
  <si>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</si>
  <si>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</si>
  <si>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</si>
  <si>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</si>
  <si>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</si>
  <si>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</si>
  <si>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</si>
  <si>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</si>
  <si>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</si>
  <si>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</si>
  <si>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</si>
  <si>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</si>
  <si>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</si>
  <si>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</si>
  <si>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</si>
  <si>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</si>
  <si>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</si>
  <si>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</si>
  <si>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</si>
  <si>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</si>
  <si>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</si>
  <si>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</si>
  <si>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</si>
  <si>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</si>
  <si>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</si>
  <si>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</si>
  <si>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</si>
  <si>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</si>
  <si>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</si>
  <si>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</si>
  <si>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</si>
  <si>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</si>
  <si>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</si>
  <si>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</si>
  <si>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</si>
  <si>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</si>
  <si>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</si>
  <si>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</si>
  <si>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</si>
  <si>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</si>
  <si>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</si>
  <si>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</si>
  <si>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</si>
  <si>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</si>
  <si>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</si>
  <si>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</si>
  <si>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</si>
  <si>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</si>
  <si>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</si>
  <si>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</si>
  <si>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</si>
  <si>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</si>
  <si>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</si>
  <si>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</si>
  <si>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</si>
  <si>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</si>
  <si>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</si>
  <si>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</si>
  <si>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</si>
  <si>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</si>
  <si>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</si>
  <si>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</si>
  <si>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</si>
  <si>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</si>
  <si>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</si>
  <si>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</si>
  <si>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</si>
  <si>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</si>
  <si>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</si>
  <si>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</si>
  <si>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</si>
  <si>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</si>
  <si>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</si>
  <si>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</si>
  <si>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</si>
  <si>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</si>
  <si>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</si>
  <si>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</si>
  <si>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</si>
  <si>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</si>
  <si>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</si>
  <si>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</si>
  <si>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</si>
  <si>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</si>
  <si>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</si>
  <si>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</si>
  <si>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</si>
  <si>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</si>
  <si>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</si>
  <si>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</si>
  <si>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</si>
  <si>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</si>
  <si>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</si>
  <si>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</si>
  <si>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</si>
  <si>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</si>
  <si>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</si>
  <si>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</si>
  <si>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</si>
  <si>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</si>
  <si>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</si>
  <si>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</si>
  <si>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</si>
  <si>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</si>
  <si>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</si>
  <si>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</si>
  <si>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</si>
  <si>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</si>
  <si>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</si>
  <si>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</si>
  <si>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</si>
  <si>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</si>
  <si>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</si>
  <si>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</si>
  <si>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</si>
  <si>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</si>
  <si>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</si>
  <si>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</si>
  <si>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</si>
  <si>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</si>
  <si>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</si>
  <si>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</si>
  <si>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</si>
  <si>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</si>
  <si>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</si>
  <si>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</si>
  <si>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</si>
  <si>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</si>
  <si>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</si>
  <si>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</si>
  <si>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</si>
  <si>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</si>
  <si>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</si>
  <si>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</si>
  <si>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</si>
  <si>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</si>
  <si>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</si>
  <si>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</si>
  <si>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</si>
  <si>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</si>
  <si>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</si>
  <si>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</si>
  <si>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</si>
  <si>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</si>
  <si>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</si>
  <si>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</si>
  <si>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</si>
  <si>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</si>
  <si>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</si>
  <si>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</si>
  <si>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</si>
  <si>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</si>
  <si>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</si>
  <si>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</si>
  <si>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</si>
  <si>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</si>
  <si>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</si>
  <si>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</si>
  <si>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</si>
  <si>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</si>
  <si>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</si>
  <si>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</si>
  <si>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</si>
  <si>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</si>
  <si>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</si>
  <si>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</si>
  <si>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</si>
  <si>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</si>
  <si>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</si>
  <si>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</si>
  <si>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</si>
  <si>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</si>
  <si>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</si>
  <si>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</si>
  <si>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</si>
  <si>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</si>
  <si>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</si>
  <si>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</si>
  <si>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</si>
  <si>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</si>
  <si>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</si>
  <si>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</si>
  <si>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</si>
  <si>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</si>
  <si>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</si>
  <si>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</si>
  <si>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</si>
  <si>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</si>
  <si>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</si>
  <si>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</si>
  <si>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</si>
  <si>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</si>
  <si>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</si>
  <si>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</si>
  <si>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</si>
  <si>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</si>
  <si>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</si>
  <si>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</si>
  <si>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</si>
  <si>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</si>
  <si>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</si>
  <si>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</si>
  <si>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</si>
  <si>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</si>
  <si>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</si>
  <si>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</si>
  <si>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</si>
  <si>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</si>
  <si>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</si>
  <si>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</si>
  <si>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</si>
  <si>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</si>
  <si>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</si>
  <si>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</si>
  <si>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</si>
  <si>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</si>
  <si>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</si>
  <si>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</si>
  <si>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</si>
  <si>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</si>
  <si>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</si>
  <si>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</si>
  <si>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</si>
  <si>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</si>
  <si>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</si>
  <si>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</si>
  <si>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</si>
  <si>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</si>
  <si>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</si>
  <si>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</si>
  <si>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</si>
  <si>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</si>
  <si>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</si>
  <si>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</si>
  <si>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</si>
  <si>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</si>
  <si>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</si>
  <si>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</si>
  <si>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</si>
  <si>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</si>
  <si>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</si>
  <si>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</si>
  <si>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</si>
  <si>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</si>
  <si>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</si>
  <si>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</si>
  <si>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</si>
  <si>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</si>
  <si>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</si>
  <si>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</si>
  <si>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</si>
  <si>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</si>
  <si>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</si>
  <si>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</si>
  <si>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</si>
  <si>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</si>
  <si>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</si>
  <si>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</si>
  <si>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</si>
  <si>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</si>
  <si>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</si>
  <si>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</si>
  <si>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</si>
  <si>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</si>
  <si>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</si>
  <si>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</si>
  <si>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</si>
  <si>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</si>
  <si>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</si>
  <si>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</si>
  <si>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</si>
  <si>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</si>
  <si>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</si>
  <si>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</si>
  <si>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</si>
  <si>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</si>
  <si>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</si>
  <si>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</si>
  <si>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</si>
  <si>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</si>
  <si>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</si>
  <si>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</si>
  <si>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</si>
  <si>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</si>
  <si>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</si>
  <si>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</si>
  <si>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</si>
  <si>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</si>
  <si>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</si>
  <si>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</si>
  <si>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</si>
  <si>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</si>
  <si>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</si>
  <si>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</si>
  <si>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</si>
  <si>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</si>
  <si>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</si>
  <si>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</si>
  <si>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</si>
  <si>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</si>
  <si>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</si>
  <si>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</si>
  <si>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</si>
  <si>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</si>
  <si>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</si>
  <si>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</si>
  <si>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</si>
  <si>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</si>
  <si>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</si>
  <si>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</si>
  <si>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</si>
  <si>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</si>
  <si>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</si>
  <si>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</si>
  <si>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</si>
  <si>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</si>
  <si>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</si>
  <si>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</si>
  <si>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</si>
  <si>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</si>
  <si>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</si>
  <si>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</si>
  <si>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</si>
  <si>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</si>
  <si>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</si>
  <si>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</si>
  <si>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</si>
  <si>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</si>
  <si>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</si>
  <si>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</si>
  <si>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</si>
  <si>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</si>
  <si>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</si>
  <si>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</si>
  <si>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</si>
  <si>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</si>
  <si>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</si>
  <si>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</si>
  <si>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</si>
  <si>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</si>
  <si>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</si>
  <si>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</si>
  <si>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</si>
  <si>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</si>
  <si>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</si>
  <si>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</si>
  <si>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</si>
  <si>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</si>
  <si>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</si>
  <si>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</si>
  <si>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</si>
  <si>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</si>
  <si>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</si>
  <si>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</si>
  <si>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</si>
  <si>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</si>
  <si>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</si>
  <si>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</si>
  <si>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</si>
  <si>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</si>
  <si>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</si>
  <si>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</si>
  <si>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</si>
  <si>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</si>
  <si>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</si>
  <si>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</si>
  <si>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</si>
  <si>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</si>
  <si>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</si>
  <si>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</si>
  <si>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</si>
  <si>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</si>
  <si>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</si>
  <si>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</si>
  <si>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</si>
  <si>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</si>
  <si>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</si>
  <si>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</si>
  <si>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</si>
  <si>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</si>
  <si>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</si>
  <si>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</si>
  <si>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</si>
  <si>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</si>
  <si>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</si>
  <si>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</si>
  <si>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</si>
  <si>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</si>
  <si>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</si>
  <si>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</si>
  <si>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</si>
  <si>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</si>
  <si>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</si>
  <si>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</si>
  <si>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</si>
  <si>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</si>
  <si>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</si>
  <si>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</si>
  <si>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</si>
  <si>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</si>
  <si>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</si>
  <si>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</si>
  <si>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</si>
  <si>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</si>
  <si>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</si>
  <si>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</si>
  <si>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</si>
  <si>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</si>
  <si>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</si>
  <si>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</si>
  <si>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</si>
  <si>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</si>
  <si>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</si>
  <si>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</si>
  <si>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</si>
  <si>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</si>
  <si>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</si>
  <si>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</si>
  <si>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</si>
  <si>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</si>
  <si>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</si>
  <si>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</si>
  <si>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</si>
  <si>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</si>
  <si>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</si>
  <si>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</si>
  <si>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</si>
  <si>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</si>
  <si>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</si>
  <si>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</si>
  <si>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</si>
  <si>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</si>
  <si>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</si>
  <si>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</si>
  <si>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</si>
  <si>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</si>
  <si>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</si>
  <si>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</si>
  <si>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</si>
  <si>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</si>
  <si>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</si>
  <si>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</si>
  <si>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</si>
  <si>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</si>
  <si>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</si>
  <si>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</si>
  <si>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</si>
  <si>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</si>
  <si>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</si>
  <si>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</si>
  <si>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</si>
  <si>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</si>
  <si>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</si>
  <si>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</si>
  <si>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</si>
  <si>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</si>
  <si>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</si>
  <si>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</si>
  <si>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</si>
  <si>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</si>
  <si>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</si>
  <si>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</si>
  <si>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</si>
  <si>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</si>
  <si>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</si>
  <si>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</si>
  <si>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</si>
  <si>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</si>
  <si>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</si>
  <si>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</si>
  <si>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</si>
  <si>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</si>
  <si>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</si>
  <si>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</si>
  <si>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</si>
  <si>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</si>
  <si>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</si>
  <si>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</si>
  <si>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</si>
  <si>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</si>
  <si>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</si>
  <si>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</si>
  <si>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</si>
  <si>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</si>
  <si>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</si>
  <si>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</si>
  <si>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</si>
  <si>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</si>
  <si>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</si>
  <si>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</si>
  <si>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</si>
  <si>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</si>
  <si>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</si>
  <si>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</si>
  <si>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</si>
  <si>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</si>
  <si>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</si>
  <si>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</si>
  <si>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</si>
  <si>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</si>
  <si>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</si>
  <si>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</si>
  <si>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</si>
  <si>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</si>
  <si>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</si>
  <si>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</si>
  <si>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</si>
  <si>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</si>
  <si>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</si>
  <si>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</si>
  <si>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</si>
  <si>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</si>
  <si>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</si>
  <si>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</si>
  <si>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</si>
  <si>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</si>
  <si>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</si>
  <si>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</si>
  <si>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</si>
  <si>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</si>
  <si>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</si>
  <si>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</si>
  <si>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</si>
  <si>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</si>
  <si>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</si>
  <si>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</si>
  <si>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</si>
  <si>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</si>
  <si>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</si>
  <si>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</si>
  <si>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</si>
  <si>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</si>
  <si>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</si>
  <si>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</si>
  <si>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</si>
  <si>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</si>
  <si>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</si>
  <si>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</si>
  <si>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</si>
  <si>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</si>
  <si>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</si>
  <si>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</si>
  <si>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</si>
  <si>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</si>
  <si>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</si>
  <si>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</si>
  <si>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</si>
  <si>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</si>
  <si>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</si>
  <si>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</si>
  <si>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</si>
  <si>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</si>
  <si>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</si>
  <si>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</si>
  <si>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</si>
  <si>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</si>
  <si>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</si>
  <si>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</si>
  <si>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</si>
  <si>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</si>
  <si>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</si>
  <si>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</si>
  <si>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</si>
  <si>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</si>
  <si>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</si>
  <si>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</si>
  <si>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</si>
  <si>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</si>
  <si>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</si>
  <si>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</si>
  <si>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</si>
  <si>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</si>
  <si>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</si>
  <si>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</si>
  <si>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</si>
  <si>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</si>
  <si>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</si>
  <si>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</si>
  <si>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</si>
  <si>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</si>
  <si>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</si>
  <si>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</si>
  <si>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</si>
  <si>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</si>
  <si>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</si>
  <si>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</si>
  <si>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</si>
  <si>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</si>
  <si>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</si>
  <si>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</si>
  <si>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</si>
  <si>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</si>
  <si>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</si>
  <si>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</si>
  <si>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</si>
  <si>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</si>
  <si>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</si>
  <si>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</si>
  <si>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</si>
  <si>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</si>
  <si>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</si>
  <si>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</si>
  <si>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</si>
  <si>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</si>
  <si>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</si>
  <si>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</si>
  <si>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</si>
  <si>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</si>
  <si>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</si>
  <si>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</si>
  <si>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</si>
  <si>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</si>
  <si>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</si>
  <si>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</si>
  <si>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</si>
  <si>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</si>
  <si>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</si>
  <si>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</si>
  <si>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</si>
  <si>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</si>
  <si>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</si>
  <si>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</si>
  <si>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</si>
  <si>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</si>
  <si>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</si>
  <si>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</si>
  <si>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</si>
  <si>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</si>
  <si>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</si>
  <si>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</si>
  <si>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</si>
  <si>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</si>
  <si>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</si>
  <si>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</si>
  <si>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</si>
  <si>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</si>
  <si>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</si>
  <si>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</si>
  <si>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</si>
  <si>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</si>
  <si>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</si>
  <si>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</si>
  <si>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</si>
  <si>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</si>
  <si>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</si>
  <si>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</si>
  <si>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</si>
  <si>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</si>
  <si>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</si>
  <si>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</si>
  <si>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</si>
  <si>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</si>
  <si>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</si>
  <si>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</si>
  <si>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</si>
  <si>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</si>
  <si>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</si>
  <si>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</si>
  <si>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</si>
  <si>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</si>
  <si>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</si>
  <si>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</si>
  <si>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</si>
  <si>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</si>
  <si>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</si>
  <si>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</si>
  <si>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</si>
  <si>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</si>
  <si>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</si>
  <si>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</si>
  <si>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</si>
  <si>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</si>
  <si>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</si>
  <si>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</si>
  <si>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</si>
  <si>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</si>
  <si>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</si>
  <si>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</si>
  <si>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</si>
  <si>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</si>
  <si>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</si>
  <si>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</si>
  <si>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</si>
  <si>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</si>
  <si>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</si>
  <si>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</si>
  <si>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</si>
  <si>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</si>
  <si>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</si>
  <si>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</si>
  <si>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</si>
  <si>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</si>
  <si>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</si>
  <si>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</si>
  <si>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</si>
  <si>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</si>
  <si>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</si>
  <si>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</si>
  <si>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</si>
  <si>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</si>
  <si>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</si>
  <si>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</si>
  <si>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</si>
  <si>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</si>
  <si>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</si>
  <si>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</si>
  <si>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</si>
  <si>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</si>
  <si>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</si>
  <si>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</si>
  <si>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</si>
  <si>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</si>
  <si>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</si>
  <si>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</si>
  <si>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</si>
  <si>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</si>
  <si>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</si>
  <si>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</si>
  <si>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</si>
  <si>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</si>
  <si>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</si>
  <si>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</si>
  <si>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</si>
  <si>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</si>
  <si>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</si>
  <si>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</si>
  <si>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</si>
  <si>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</si>
  <si>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</si>
  <si>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</si>
  <si>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</si>
  <si>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</si>
  <si>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</si>
  <si>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</si>
  <si>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</si>
  <si>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</si>
  <si>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</si>
  <si>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</si>
  <si>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</si>
  <si>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</si>
  <si>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</si>
  <si>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</si>
  <si>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</si>
  <si>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</si>
  <si>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</si>
  <si>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</si>
  <si>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</si>
  <si>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</si>
  <si>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</si>
  <si>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</si>
  <si>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</si>
  <si>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</si>
  <si>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</si>
  <si>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</si>
  <si>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</si>
  <si>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</si>
  <si>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</si>
  <si>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</si>
  <si>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</si>
  <si>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</si>
  <si>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</si>
  <si>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</si>
  <si>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</si>
  <si>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</si>
  <si>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</si>
  <si>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</si>
  <si>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</si>
  <si>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</si>
  <si>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</si>
  <si>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</si>
  <si>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</si>
  <si>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</si>
  <si>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</si>
  <si>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</si>
  <si>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</si>
  <si>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</si>
  <si>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</si>
  <si>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</si>
  <si>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</si>
  <si>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</si>
  <si>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</si>
  <si>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</si>
  <si>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</si>
  <si>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</si>
  <si>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</si>
  <si>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</si>
  <si>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</si>
  <si>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</si>
  <si>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</si>
  <si>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</si>
  <si>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</si>
  <si>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</si>
  <si>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</si>
  <si>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</si>
  <si>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</si>
  <si>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</si>
  <si>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</si>
  <si>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</si>
  <si>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</si>
  <si>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</si>
  <si>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</si>
  <si>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</si>
  <si>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</si>
  <si>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</si>
  <si>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</si>
  <si>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</si>
  <si>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</si>
  <si>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</si>
  <si>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</si>
  <si>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</si>
  <si>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</si>
  <si>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</si>
  <si>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</si>
  <si>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</si>
  <si>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</si>
  <si>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</si>
  <si>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</si>
  <si>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</si>
  <si>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</si>
  <si>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</si>
  <si>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</si>
  <si>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</si>
  <si>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</si>
  <si>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</si>
  <si>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</si>
  <si>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</si>
  <si>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</si>
  <si>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</si>
  <si>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</si>
  <si>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</si>
  <si>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</si>
  <si>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</si>
  <si>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</si>
  <si>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</si>
  <si>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</si>
  <si>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</si>
  <si>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</si>
  <si>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</si>
  <si>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</si>
  <si>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</si>
  <si>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</si>
  <si>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</si>
  <si>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</si>
  <si>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</si>
  <si>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</si>
  <si>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</si>
  <si>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</si>
  <si>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</si>
  <si>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</si>
  <si>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</si>
  <si>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</si>
  <si>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</si>
  <si>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</si>
  <si>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</si>
  <si>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</si>
  <si>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</si>
  <si>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</si>
  <si>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</si>
  <si>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</si>
  <si>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</si>
  <si>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</si>
  <si>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</si>
  <si>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</si>
  <si>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</si>
  <si>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</si>
  <si>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</si>
  <si>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</si>
  <si>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</si>
  <si>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</si>
  <si>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</si>
  <si>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</si>
  <si>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</si>
  <si>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</si>
  <si>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</si>
  <si>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</si>
  <si>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</si>
  <si>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</si>
  <si>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</si>
  <si>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</si>
  <si>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</si>
  <si>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</si>
  <si>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</si>
  <si>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</si>
  <si>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</si>
  <si>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</si>
  <si>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</si>
  <si>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</si>
  <si>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</si>
  <si>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</si>
  <si>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</si>
  <si>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</si>
  <si>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</si>
  <si>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</si>
  <si>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</si>
  <si>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</si>
  <si>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</si>
  <si>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</si>
  <si>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</si>
  <si>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</si>
  <si>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</si>
  <si>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</si>
  <si>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</si>
  <si>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</si>
  <si>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</si>
  <si>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</si>
  <si>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</si>
  <si>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</si>
  <si>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</si>
  <si>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</si>
  <si>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</si>
  <si>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</si>
  <si>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</si>
  <si>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</si>
  <si>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</si>
  <si>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</si>
  <si>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</si>
  <si>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</si>
  <si>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</si>
  <si>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</si>
  <si>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</si>
  <si>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</si>
  <si>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</si>
  <si>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</si>
  <si>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</si>
  <si>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</si>
  <si>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</si>
  <si>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</si>
  <si>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</si>
  <si>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</si>
  <si>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</si>
  <si>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</si>
  <si>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</si>
  <si>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</si>
  <si>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</si>
  <si>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</si>
  <si>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</si>
  <si>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</si>
  <si>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</si>
  <si>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</si>
  <si>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</si>
  <si>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</si>
  <si>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</si>
  <si>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</si>
  <si>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</si>
  <si>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</si>
  <si>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</si>
  <si>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</si>
  <si>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</si>
  <si>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</si>
  <si>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</si>
  <si>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</si>
  <si>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</si>
  <si>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</si>
  <si>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</si>
  <si>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</si>
  <si>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</si>
  <si>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</si>
  <si>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</si>
  <si>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</si>
  <si>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</si>
  <si>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</si>
  <si>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</si>
  <si>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</si>
  <si>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</si>
  <si>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</si>
  <si>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</si>
  <si>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</si>
  <si>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</si>
  <si>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</si>
  <si>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</si>
  <si>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</si>
  <si>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</si>
  <si>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</si>
  <si>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</si>
  <si>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</si>
  <si>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</si>
  <si>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</si>
  <si>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</si>
  <si>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</si>
  <si>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</si>
  <si>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</si>
  <si>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</si>
  <si>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</si>
  <si>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</si>
  <si>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</si>
  <si>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</si>
  <si>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</si>
  <si>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</si>
  <si>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</si>
  <si>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</si>
  <si>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</si>
  <si>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</si>
  <si>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</si>
  <si>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</si>
  <si>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</si>
  <si>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</si>
  <si>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</si>
  <si>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</si>
  <si>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</si>
  <si>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</si>
  <si>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</si>
  <si>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</si>
  <si>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</si>
  <si>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</si>
  <si>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</si>
  <si>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</si>
  <si>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</si>
  <si>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</si>
  <si>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</si>
  <si>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</si>
  <si>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</si>
  <si>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</si>
  <si>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</si>
  <si>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</si>
  <si>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</si>
  <si>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</si>
  <si>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</si>
  <si>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</si>
  <si>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</si>
  <si>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</si>
  <si>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</si>
  <si>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</si>
  <si>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</si>
  <si>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</si>
  <si>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</si>
  <si>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</si>
  <si>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</si>
  <si>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</si>
  <si>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</si>
  <si>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</si>
  <si>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</si>
  <si>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</si>
  <si>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</si>
  <si>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</si>
  <si>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</si>
  <si>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</si>
  <si>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</si>
  <si>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</si>
  <si>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</si>
  <si>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</si>
  <si>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</si>
  <si>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</si>
  <si>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</si>
  <si>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</si>
  <si>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</si>
  <si>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</si>
  <si>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</si>
  <si>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</si>
  <si>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</si>
  <si>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</si>
  <si>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</si>
  <si>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</si>
  <si>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</si>
  <si>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</si>
  <si>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</si>
  <si>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</si>
  <si>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</si>
  <si>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</si>
  <si>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</si>
  <si>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</si>
  <si>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</si>
  <si>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</si>
  <si>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</si>
  <si>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</si>
  <si>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</si>
  <si>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</si>
  <si>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</si>
  <si>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</si>
  <si>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</si>
  <si>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</si>
  <si>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</si>
  <si>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</si>
  <si>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</si>
  <si>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</si>
  <si>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</si>
  <si>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</si>
  <si>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</si>
  <si>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</si>
  <si>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</si>
  <si>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</si>
  <si>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</si>
  <si>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</si>
  <si>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</si>
  <si>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</si>
  <si>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</si>
  <si>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</si>
  <si>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</si>
  <si>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</si>
  <si>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</si>
  <si>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</si>
  <si>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</si>
  <si>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</si>
  <si>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</si>
  <si>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</si>
  <si>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</si>
  <si>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</si>
  <si>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</si>
  <si>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</si>
  <si>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</si>
  <si>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</si>
  <si>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</si>
  <si>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</si>
  <si>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</si>
  <si>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</si>
  <si>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</si>
  <si>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</si>
  <si>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</si>
  <si>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</si>
  <si>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</si>
  <si>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</si>
  <si>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</si>
  <si>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</si>
  <si>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</si>
  <si>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</si>
  <si>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</si>
  <si>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</si>
  <si>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</si>
  <si>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</si>
  <si>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</si>
  <si>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</si>
  <si>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</si>
  <si>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</si>
  <si>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</si>
  <si>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</si>
  <si>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</si>
  <si>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</si>
  <si>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</si>
  <si>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</si>
  <si>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</si>
  <si>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</si>
  <si>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</si>
  <si>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</si>
  <si>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</si>
  <si>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</si>
  <si>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</si>
  <si>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</si>
  <si>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</si>
  <si>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</si>
  <si>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</si>
  <si>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</si>
  <si>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</si>
  <si>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</si>
  <si>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</si>
  <si>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</si>
  <si>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</si>
  <si>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</si>
  <si>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</si>
  <si>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</si>
  <si>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</si>
  <si>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</si>
  <si>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</si>
  <si>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</si>
  <si>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</si>
  <si>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</si>
  <si>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</si>
  <si>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</si>
  <si>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</si>
  <si>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</si>
  <si>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</si>
  <si>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</si>
  <si>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</si>
  <si>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</si>
  <si>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</si>
  <si>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</si>
  <si>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</si>
  <si>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</si>
  <si>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</si>
  <si>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</si>
  <si>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</si>
  <si>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</si>
  <si>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</si>
  <si>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</si>
  <si>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</si>
  <si>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</si>
  <si>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</si>
  <si>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</si>
  <si>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</si>
  <si>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</si>
  <si>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</si>
  <si>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</si>
  <si>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</si>
  <si>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</si>
  <si>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</si>
  <si>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</si>
  <si>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</si>
  <si>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</si>
  <si>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</si>
  <si>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</si>
  <si>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</si>
  <si>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</si>
  <si>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</si>
  <si>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</si>
  <si>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</si>
  <si>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</si>
  <si>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</si>
  <si>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</si>
  <si>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</si>
  <si>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</si>
  <si>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</si>
  <si>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</si>
  <si>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</si>
  <si>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</si>
  <si>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</si>
  <si>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</si>
  <si>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</si>
  <si>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</si>
  <si>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</si>
  <si>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</si>
  <si>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</si>
  <si>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</si>
  <si>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</si>
  <si>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</si>
  <si>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</si>
  <si>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</si>
  <si>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</si>
  <si>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</si>
  <si>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</si>
  <si>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</si>
  <si>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</si>
  <si>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</si>
  <si>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</si>
  <si>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</si>
  <si>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</si>
  <si>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</si>
  <si>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</si>
  <si>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</si>
  <si>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</si>
  <si>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</si>
  <si>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</si>
  <si>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</si>
  <si>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</si>
  <si>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</si>
  <si>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</si>
  <si>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</si>
  <si>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</si>
  <si>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</si>
  <si>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</si>
  <si>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</si>
  <si>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</si>
  <si>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</si>
  <si>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</si>
  <si>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</si>
  <si>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</si>
  <si>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</si>
  <si>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</si>
  <si>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</si>
  <si>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</si>
  <si>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</si>
  <si>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</si>
  <si>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</si>
  <si>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</si>
  <si>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</si>
  <si>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</si>
  <si>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</si>
  <si>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</si>
  <si>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</si>
  <si>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</si>
  <si>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</si>
  <si>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</si>
  <si>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</si>
  <si>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</si>
  <si>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</si>
  <si>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</si>
  <si>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</si>
  <si>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</si>
  <si>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</si>
  <si>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</si>
  <si>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</si>
  <si>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</si>
  <si>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</si>
  <si>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</si>
  <si>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</si>
  <si>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</si>
  <si>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</si>
  <si>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</si>
  <si>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</si>
  <si>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</si>
  <si>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</si>
  <si>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</si>
  <si>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</si>
  <si>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</si>
  <si>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</si>
  <si>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</si>
  <si>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</si>
  <si>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</si>
  <si>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</si>
  <si>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</si>
  <si>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</si>
  <si>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</si>
  <si>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</si>
  <si>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</si>
  <si>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</si>
  <si>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</si>
  <si>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</si>
  <si>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</si>
  <si>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</si>
  <si>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</si>
  <si>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</si>
  <si>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</si>
  <si>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</si>
  <si>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</si>
  <si>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</si>
  <si>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</si>
  <si>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</si>
  <si>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</si>
  <si>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</si>
  <si>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</si>
  <si>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</si>
  <si>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</si>
  <si>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</si>
  <si>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</si>
  <si>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</si>
  <si>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</si>
  <si>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</si>
  <si>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</si>
  <si>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</si>
  <si>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</si>
  <si>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</si>
  <si>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</si>
  <si>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</si>
  <si>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</si>
  <si>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</si>
  <si>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</si>
  <si>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</si>
  <si>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</si>
  <si>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</si>
  <si>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</si>
  <si>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</si>
  <si>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</si>
  <si>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</si>
  <si>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</si>
  <si>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</si>
  <si>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</si>
  <si>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</si>
  <si>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</si>
  <si>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</si>
  <si>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</si>
  <si>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</si>
  <si>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</si>
  <si>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</si>
  <si>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</si>
  <si>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</si>
  <si>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</si>
  <si>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</si>
  <si>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</si>
  <si>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</si>
  <si>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</si>
  <si>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</si>
  <si>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</si>
  <si>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</si>
  <si>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</si>
  <si>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</si>
  <si>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</si>
  <si>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</si>
  <si>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</si>
  <si>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</si>
  <si>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</si>
  <si>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</si>
  <si>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</si>
  <si>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</si>
  <si>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</si>
  <si>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</si>
  <si>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</si>
  <si>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</si>
  <si>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</si>
  <si>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</si>
  <si>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</si>
  <si>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</si>
  <si>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</si>
  <si>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</si>
  <si>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</si>
  <si>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</si>
  <si>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</si>
  <si>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</si>
  <si>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</si>
  <si>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</si>
  <si>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</si>
  <si>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</si>
  <si>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</si>
  <si>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</si>
  <si>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</si>
  <si>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</si>
  <si>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</si>
  <si>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</si>
  <si>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</si>
  <si>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</si>
  <si>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</si>
  <si>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</si>
  <si>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</si>
  <si>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</si>
  <si>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</si>
  <si>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</si>
  <si>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</si>
  <si>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</si>
  <si>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</si>
  <si>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</si>
  <si>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</si>
  <si>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</si>
  <si>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</si>
  <si>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</si>
  <si>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</si>
  <si>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</si>
  <si>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</si>
  <si>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</si>
  <si>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</si>
  <si>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</si>
  <si>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</si>
  <si>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</si>
  <si>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</si>
  <si>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</si>
  <si>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</si>
  <si>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</si>
  <si>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</si>
  <si>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</si>
  <si>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</si>
  <si>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</si>
  <si>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</si>
  <si>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</si>
  <si>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</si>
  <si>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</si>
  <si>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</si>
  <si>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</si>
  <si>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</si>
  <si>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</si>
  <si>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</si>
  <si>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</si>
  <si>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</si>
  <si>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</si>
  <si>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</si>
  <si>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</si>
  <si>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</si>
  <si>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</si>
  <si>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</si>
  <si>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</si>
  <si>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</si>
  <si>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</si>
  <si>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</si>
  <si>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</si>
  <si>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</si>
  <si>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</si>
  <si>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</si>
  <si>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</si>
  <si>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</si>
  <si>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</si>
  <si>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</si>
  <si>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</si>
  <si>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</si>
  <si>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</si>
  <si>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</si>
  <si>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</si>
  <si>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</si>
  <si>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</si>
  <si>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</si>
  <si>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</si>
  <si>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</si>
  <si>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</si>
  <si>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</si>
  <si>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</si>
  <si>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</si>
  <si>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</si>
  <si>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</si>
  <si>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</si>
  <si>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</si>
  <si>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</si>
  <si>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</si>
  <si>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</si>
  <si>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</si>
  <si>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</si>
  <si>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</si>
  <si>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</si>
  <si>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</si>
  <si>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</si>
  <si>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</si>
  <si>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</si>
  <si>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</si>
  <si>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</si>
  <si>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</si>
  <si>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</si>
  <si>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</si>
  <si>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</si>
  <si>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</si>
  <si>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</si>
  <si>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</si>
  <si>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</si>
  <si>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</si>
  <si>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</si>
  <si>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</si>
  <si>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</si>
  <si>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</si>
  <si>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</si>
  <si>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</si>
  <si>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</si>
  <si>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</si>
  <si>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</si>
  <si>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</si>
  <si>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</si>
  <si>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</si>
  <si>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</si>
  <si>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</si>
  <si>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</si>
  <si>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</si>
  <si>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</si>
  <si>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</si>
  <si>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</si>
  <si>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</si>
  <si>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</si>
  <si>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</si>
  <si>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</si>
  <si>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</si>
  <si>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</si>
  <si>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</si>
  <si>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</si>
  <si>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</si>
  <si>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</si>
  <si>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</si>
  <si>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</si>
  <si>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</si>
  <si>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</si>
  <si>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</si>
  <si>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</si>
  <si>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</si>
  <si>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</si>
  <si>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</si>
  <si>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</si>
  <si>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</si>
  <si>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</si>
  <si>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</si>
  <si>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</si>
  <si>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</si>
  <si>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</si>
  <si>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</si>
  <si>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</si>
  <si>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</si>
  <si>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</si>
  <si>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</si>
  <si>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</si>
  <si>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</si>
  <si>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</si>
  <si>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</si>
  <si>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</si>
  <si>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</si>
  <si>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</si>
  <si>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</si>
  <si>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</si>
  <si>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</si>
  <si>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</si>
  <si>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</si>
  <si>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</si>
  <si>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</si>
  <si>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</si>
  <si>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</si>
  <si>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</si>
  <si>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</si>
  <si>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</si>
  <si>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</si>
  <si>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</si>
  <si>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</si>
  <si>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</si>
  <si>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</si>
  <si>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</si>
  <si>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</si>
  <si>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</si>
  <si>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</si>
  <si>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</si>
  <si>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</si>
  <si>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</si>
  <si>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</si>
  <si>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</si>
  <si>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</si>
  <si>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</si>
  <si>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</si>
  <si>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</si>
  <si>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</si>
  <si>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</si>
  <si>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</si>
  <si>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</si>
  <si>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</si>
  <si>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</si>
  <si>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</si>
  <si>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</si>
  <si>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</si>
  <si>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</si>
  <si>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</si>
  <si>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</si>
  <si>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</si>
  <si>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</si>
  <si>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</si>
  <si>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</si>
  <si>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</si>
  <si>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</si>
  <si>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</si>
  <si>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</si>
  <si>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</si>
  <si>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</si>
  <si>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</si>
  <si>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</si>
  <si>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</si>
  <si>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</si>
  <si>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</si>
  <si>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</si>
  <si>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</si>
  <si>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</si>
  <si>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</si>
  <si>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</si>
  <si>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</si>
  <si>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</si>
  <si>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</si>
  <si>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</si>
  <si>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</si>
  <si>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</si>
  <si>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</si>
  <si>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</si>
  <si>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</si>
  <si>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</si>
  <si>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</si>
  <si>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</si>
  <si>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</si>
  <si>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</si>
  <si>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</si>
  <si>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</si>
  <si>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</si>
  <si>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</si>
  <si>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</si>
  <si>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</si>
  <si>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</si>
  <si>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</si>
  <si>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</si>
  <si>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</si>
  <si>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</si>
  <si>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</si>
  <si>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</si>
  <si>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</si>
  <si>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</si>
  <si>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</si>
  <si>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</si>
  <si>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</si>
  <si>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</si>
  <si>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</si>
  <si>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</si>
  <si>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</si>
  <si>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</si>
  <si>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</si>
  <si>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</si>
  <si>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</si>
  <si>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</si>
  <si>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</si>
  <si>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</si>
  <si>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</si>
  <si>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</si>
  <si>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</si>
  <si>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</si>
  <si>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</si>
  <si>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</si>
  <si>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</si>
  <si>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</si>
  <si>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</si>
  <si>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</si>
  <si>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</si>
  <si>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</si>
  <si>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</si>
  <si>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</si>
  <si>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</si>
  <si>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</si>
  <si>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</si>
  <si>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</si>
  <si>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</si>
  <si>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</si>
  <si>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</si>
  <si>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</si>
  <si>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</si>
  <si>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</si>
  <si>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</si>
  <si>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</si>
  <si>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</si>
  <si>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</si>
  <si>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</si>
  <si>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</si>
  <si>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</si>
  <si>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</si>
  <si>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</si>
  <si>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</si>
  <si>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</si>
  <si>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</si>
  <si>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</si>
  <si>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</si>
  <si>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</si>
  <si>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</si>
  <si>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</si>
  <si>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</si>
  <si>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</si>
  <si>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</si>
  <si>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</si>
  <si>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</si>
  <si>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</si>
  <si>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</si>
  <si>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</si>
  <si>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</si>
  <si>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</si>
  <si>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</si>
  <si>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</si>
  <si>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</si>
  <si>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</si>
  <si>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</si>
  <si>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</si>
  <si>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</si>
  <si>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</si>
  <si>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</si>
  <si>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</si>
  <si>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</si>
  <si>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</si>
  <si>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</si>
  <si>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</si>
  <si>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</si>
  <si>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</si>
  <si>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</si>
  <si>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</si>
  <si>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</si>
  <si>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</si>
  <si>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</si>
  <si>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</si>
  <si>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</si>
  <si>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</si>
  <si>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</si>
  <si>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</si>
  <si>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</si>
  <si>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</si>
  <si>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</si>
  <si>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</si>
  <si>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</si>
  <si>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</si>
  <si>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</si>
  <si>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</si>
  <si>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</si>
  <si>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</si>
  <si>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</si>
  <si>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</si>
  <si>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</si>
  <si>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</si>
  <si>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</si>
  <si>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</si>
  <si>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</si>
  <si>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</si>
  <si>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</si>
  <si>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</si>
  <si>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</si>
  <si>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</si>
  <si>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</si>
  <si>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</si>
  <si>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</si>
  <si>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</si>
  <si>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</si>
  <si>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</si>
  <si>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</si>
  <si>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</si>
  <si>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</si>
  <si>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</si>
  <si>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</si>
  <si>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</si>
  <si>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</si>
  <si>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</si>
  <si>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</si>
  <si>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</si>
  <si>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</si>
  <si>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</si>
  <si>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</si>
  <si>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</si>
  <si>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</si>
  <si>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</si>
  <si>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</si>
  <si>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</si>
  <si>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</si>
  <si>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</si>
  <si>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</si>
  <si>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</si>
  <si>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</si>
  <si>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</si>
  <si>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</si>
  <si>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</si>
  <si>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</si>
  <si>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</si>
  <si>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</si>
  <si>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</si>
  <si>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</si>
  <si>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</si>
  <si>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</si>
  <si>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</si>
  <si>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</si>
  <si>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</si>
  <si>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</si>
  <si>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</si>
  <si>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</si>
  <si>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</si>
  <si>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</si>
  <si>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</si>
  <si>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</si>
  <si>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</si>
  <si>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</si>
  <si>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</si>
  <si>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</si>
  <si>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</si>
  <si>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</si>
  <si>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</si>
  <si>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</si>
  <si>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</si>
  <si>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</si>
  <si>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</si>
  <si>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</si>
  <si>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</si>
  <si>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</si>
  <si>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</si>
  <si>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</si>
  <si>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</si>
  <si>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</si>
  <si>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</si>
  <si>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</si>
  <si>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</si>
  <si>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</si>
  <si>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</si>
  <si>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</si>
  <si>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</si>
  <si>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</si>
  <si>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</si>
  <si>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</si>
  <si>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</si>
  <si>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</si>
  <si>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</si>
  <si>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</si>
  <si>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</si>
  <si>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</si>
  <si>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</si>
  <si>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</si>
  <si>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</si>
  <si>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</si>
  <si>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</si>
  <si>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</si>
  <si>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</si>
  <si>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</si>
  <si>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</si>
  <si>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</si>
  <si>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</si>
  <si>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</si>
  <si>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</si>
  <si>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</si>
  <si>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</si>
  <si>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</si>
  <si>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</si>
  <si>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</si>
  <si>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</si>
  <si>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</si>
  <si>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</si>
  <si>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</si>
  <si>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</si>
  <si>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</si>
  <si>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</si>
  <si>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</si>
  <si>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</si>
  <si>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</si>
  <si>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</si>
  <si>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</si>
  <si>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</si>
  <si>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</si>
  <si>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</si>
  <si>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</si>
  <si>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</si>
  <si>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</si>
  <si>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</si>
  <si>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</si>
  <si>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</si>
  <si>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</si>
  <si>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</si>
  <si>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</si>
  <si>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</si>
  <si>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</si>
  <si>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</si>
  <si>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</si>
  <si>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</si>
  <si>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</si>
  <si>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</si>
  <si>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</si>
  <si>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</si>
  <si>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</si>
  <si>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</si>
  <si>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</si>
  <si>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</si>
  <si>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</si>
  <si>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</si>
  <si>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</si>
  <si>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</si>
  <si>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</si>
  <si>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</si>
  <si>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</si>
  <si>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</si>
  <si>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</si>
  <si>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</si>
  <si>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</si>
  <si>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</si>
  <si>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</si>
  <si>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</si>
  <si>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</si>
  <si>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</si>
  <si>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</si>
  <si>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</si>
  <si>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</si>
  <si>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</si>
  <si>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</si>
  <si>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</si>
  <si>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</si>
  <si>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</si>
  <si>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</si>
  <si>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</si>
  <si>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</si>
  <si>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</si>
  <si>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</si>
  <si>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</si>
  <si>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</si>
  <si>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</si>
  <si>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</si>
  <si>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</si>
  <si>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</si>
  <si>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</si>
  <si>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</si>
  <si>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</si>
  <si>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</si>
  <si>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</si>
  <si>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</si>
  <si>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</si>
  <si>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</si>
  <si>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</si>
  <si>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</si>
  <si>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</si>
  <si>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</si>
  <si>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</si>
  <si>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</si>
  <si>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</si>
  <si>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</si>
  <si>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</si>
  <si>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</si>
  <si>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</si>
  <si>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</si>
  <si>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</si>
  <si>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</si>
  <si>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</si>
  <si>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</si>
  <si>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</si>
  <si>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</si>
  <si>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</si>
  <si>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</si>
  <si>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</si>
  <si>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</si>
  <si>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</si>
  <si>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</si>
  <si>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</si>
  <si>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</si>
  <si>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</si>
  <si>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</si>
  <si>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</si>
  <si>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</si>
  <si>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</si>
  <si>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</si>
  <si>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</si>
  <si>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</si>
  <si>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</si>
  <si>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</si>
  <si>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</si>
  <si>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</si>
  <si>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</si>
  <si>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</si>
  <si>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</si>
  <si>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</si>
  <si>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</si>
  <si>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</si>
  <si>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</si>
  <si>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</si>
  <si>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</si>
  <si>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</si>
  <si>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</si>
  <si>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</si>
  <si>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</si>
  <si>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</si>
  <si>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</si>
  <si>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</si>
  <si>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</si>
  <si>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</si>
  <si>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</si>
  <si>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</si>
  <si>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</si>
  <si>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</si>
  <si>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</si>
  <si>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</si>
  <si>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</si>
  <si>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</si>
  <si>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</si>
  <si>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</si>
  <si>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</si>
  <si>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</si>
  <si>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</si>
  <si>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</si>
  <si>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</si>
  <si>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</si>
  <si>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</si>
  <si>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</si>
  <si>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</si>
  <si>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</si>
  <si>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</si>
  <si>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</si>
  <si>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</si>
  <si>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</si>
  <si>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</si>
  <si>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</si>
  <si>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</si>
  <si>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</si>
  <si>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</si>
  <si>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</si>
  <si>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</si>
  <si>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</si>
  <si>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</si>
  <si>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</si>
  <si>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</si>
  <si>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</si>
  <si>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</si>
  <si>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</si>
  <si>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</si>
  <si>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</si>
  <si>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</si>
  <si>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</si>
  <si>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</si>
  <si>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</si>
  <si>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</si>
  <si>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</si>
  <si>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</si>
  <si>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</si>
  <si>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</si>
  <si>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</si>
  <si>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</si>
  <si>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</si>
  <si>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</si>
  <si>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</si>
  <si>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</si>
  <si>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</si>
  <si>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</si>
  <si>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</si>
  <si>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</si>
  <si>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</si>
  <si>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</si>
  <si>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</si>
  <si>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</si>
  <si>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</si>
  <si>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</si>
  <si>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</si>
  <si>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</si>
  <si>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</si>
  <si>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</si>
  <si>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</si>
  <si>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</si>
  <si>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</si>
  <si>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</si>
  <si>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</si>
  <si>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</si>
  <si>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</si>
  <si>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</si>
  <si>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</si>
  <si>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</si>
  <si>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</si>
  <si>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</si>
  <si>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</si>
  <si>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</si>
  <si>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</si>
  <si>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</si>
  <si>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</si>
  <si>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</si>
  <si>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</si>
  <si>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</si>
  <si>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</si>
  <si>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</si>
  <si>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</si>
  <si>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</si>
  <si>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</si>
  <si>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</si>
  <si>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</si>
  <si>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</si>
  <si>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</si>
  <si>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</si>
  <si>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</si>
  <si>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</si>
  <si>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</si>
  <si>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</si>
  <si>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</si>
  <si>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</si>
  <si>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</si>
  <si>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</si>
  <si>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</si>
  <si>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</si>
  <si>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</si>
  <si>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</si>
  <si>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</si>
  <si>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</si>
  <si>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</si>
  <si>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</si>
  <si>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</si>
  <si>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</si>
  <si>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</si>
  <si>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</si>
  <si>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</si>
  <si>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</si>
  <si>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</si>
  <si>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</si>
  <si>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</si>
  <si>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</si>
  <si>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</si>
  <si>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</si>
  <si>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</si>
  <si>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</si>
  <si>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</si>
  <si>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</si>
  <si>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</si>
  <si>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</si>
  <si>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</si>
  <si>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</si>
  <si>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</si>
  <si>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</si>
  <si>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</si>
  <si>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</si>
  <si>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</si>
  <si>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</si>
  <si>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</si>
  <si>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</si>
  <si>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</si>
  <si>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</si>
  <si>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</si>
  <si>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</si>
  <si>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</si>
  <si>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</si>
  <si>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</si>
  <si>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</si>
  <si>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</si>
  <si>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</si>
  <si>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</si>
  <si>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</si>
  <si>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</si>
  <si>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</si>
  <si>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</si>
  <si>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</si>
  <si>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</si>
  <si>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</si>
  <si>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</si>
  <si>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</si>
  <si>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</si>
  <si>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</si>
  <si>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</si>
  <si>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</si>
  <si>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</si>
  <si>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</si>
  <si>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</si>
  <si>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</si>
  <si>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</si>
  <si>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</si>
  <si>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</si>
  <si>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</si>
  <si>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</si>
  <si>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</si>
  <si>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</si>
  <si>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</si>
  <si>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</si>
  <si>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</si>
  <si>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</si>
  <si>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</si>
  <si>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</si>
  <si>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</si>
  <si>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</si>
  <si>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</si>
  <si>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</si>
  <si>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</si>
  <si>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</si>
  <si>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</si>
  <si>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</si>
  <si>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</si>
  <si>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</si>
  <si>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</si>
  <si>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</si>
  <si>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</si>
  <si>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</si>
  <si>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</si>
  <si>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</si>
  <si>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</si>
  <si>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</si>
  <si>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</si>
  <si>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</si>
  <si>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</si>
  <si>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</si>
  <si>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</si>
  <si>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</si>
  <si>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</si>
  <si>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</si>
  <si>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</si>
  <si>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</si>
  <si>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</si>
  <si>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</si>
  <si>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</si>
  <si>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</si>
  <si>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</si>
  <si>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</si>
  <si>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</si>
  <si>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</si>
  <si>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</si>
  <si>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</si>
  <si>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</si>
  <si>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</si>
  <si>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</si>
  <si>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</si>
  <si>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</si>
  <si>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</si>
  <si>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</si>
  <si>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</si>
  <si>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</si>
  <si>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</si>
  <si>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</si>
  <si>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</si>
  <si>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</si>
  <si>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</si>
  <si>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</si>
  <si>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</si>
  <si>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</si>
  <si>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</si>
  <si>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</si>
  <si>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</si>
  <si>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</si>
  <si>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</si>
  <si>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</si>
  <si>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</si>
  <si>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</si>
  <si>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</si>
  <si>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</si>
  <si>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</si>
  <si>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</si>
  <si>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</si>
  <si>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</si>
  <si>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</si>
  <si>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</si>
  <si>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</si>
  <si>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</si>
  <si>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</si>
  <si>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</si>
  <si>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</si>
  <si>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</si>
  <si>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</si>
  <si>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</si>
  <si>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</si>
  <si>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</si>
  <si>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</si>
  <si>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</si>
  <si>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</si>
  <si>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</si>
  <si>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</si>
  <si>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</si>
  <si>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</si>
  <si>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</si>
  <si>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</si>
  <si>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</si>
  <si>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</si>
  <si>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</si>
  <si>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</si>
  <si>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</si>
  <si>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</si>
  <si>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</si>
  <si>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</si>
  <si>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</si>
  <si>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</si>
  <si>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</si>
  <si>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</si>
  <si>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</si>
  <si>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</si>
  <si>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</si>
  <si>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</si>
  <si>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</si>
  <si>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</si>
  <si>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</si>
  <si>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</si>
  <si>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</si>
  <si>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</si>
  <si>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</si>
  <si>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</si>
  <si>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</si>
  <si>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</si>
  <si>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</si>
  <si>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</si>
  <si>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</si>
  <si>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</si>
  <si>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</si>
  <si>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</si>
  <si>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</si>
  <si>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</si>
  <si>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</si>
  <si>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</si>
  <si>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</si>
  <si>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</si>
  <si>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</si>
  <si>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</si>
  <si>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</si>
  <si>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</si>
  <si>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</si>
  <si>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</si>
  <si>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</si>
  <si>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</si>
  <si>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</si>
  <si>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</si>
  <si>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</si>
  <si>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</si>
  <si>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</si>
  <si>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</si>
  <si>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</si>
  <si>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</si>
  <si>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</si>
  <si>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</si>
  <si>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</si>
  <si>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</si>
  <si>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</si>
  <si>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</si>
  <si>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</si>
  <si>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</si>
  <si>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</si>
  <si>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</si>
  <si>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</si>
  <si>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</si>
  <si>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</si>
  <si>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</si>
  <si>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</si>
  <si>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</si>
  <si>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</si>
  <si>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</si>
  <si>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</si>
  <si>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</si>
  <si>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</si>
  <si>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</si>
  <si>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</si>
  <si>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</si>
  <si>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</si>
  <si>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</si>
  <si>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</si>
  <si>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</si>
  <si>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</si>
  <si>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</si>
  <si>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</si>
  <si>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</si>
  <si>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</si>
  <si>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</si>
  <si>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</si>
  <si>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</si>
  <si>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</si>
  <si>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</si>
  <si>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</si>
  <si>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</si>
  <si>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</si>
  <si>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</si>
  <si>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</si>
  <si>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</si>
  <si>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</si>
  <si>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</si>
  <si>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</si>
  <si>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</si>
  <si>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</si>
  <si>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</si>
  <si>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</si>
  <si>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</si>
  <si>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</si>
  <si>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</si>
  <si>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</si>
  <si>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</si>
  <si>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</si>
  <si>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</si>
  <si>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</si>
  <si>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</si>
  <si>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</si>
  <si>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</si>
  <si>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</si>
  <si>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</si>
  <si>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</si>
  <si>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</si>
  <si>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</si>
  <si>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</si>
  <si>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</si>
  <si>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</si>
  <si>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</si>
  <si>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</si>
  <si>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</si>
  <si>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</si>
  <si>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</si>
  <si>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</si>
  <si>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</si>
  <si>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</si>
  <si>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</si>
  <si>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</si>
  <si>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</si>
  <si>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</si>
  <si>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</si>
  <si>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</si>
  <si>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</si>
  <si>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</si>
  <si>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</si>
  <si>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</si>
  <si>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</si>
  <si>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</si>
  <si>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</si>
  <si>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</si>
  <si>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</si>
  <si>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</si>
  <si>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</si>
  <si>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</si>
  <si>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</si>
  <si>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</si>
  <si>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</si>
  <si>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</si>
  <si>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</si>
  <si>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</si>
  <si>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</si>
  <si>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</si>
  <si>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</si>
  <si>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</si>
  <si>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</si>
  <si>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</si>
  <si>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</si>
  <si>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</si>
  <si>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</si>
  <si>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</si>
  <si>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</si>
  <si>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</si>
  <si>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</si>
  <si>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</si>
  <si>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</si>
  <si>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</si>
  <si>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</si>
  <si>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</si>
  <si>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</si>
  <si>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</si>
  <si>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</si>
  <si>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</si>
  <si>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</si>
  <si>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</si>
  <si>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</si>
  <si>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</si>
  <si>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</si>
  <si>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</si>
  <si>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</si>
  <si>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</si>
  <si>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</si>
  <si>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</si>
  <si>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</si>
  <si>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</si>
  <si>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</si>
  <si>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</si>
  <si>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</si>
  <si>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</si>
  <si>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</si>
  <si>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</si>
  <si>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</si>
  <si>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</si>
  <si>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</si>
  <si>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</si>
  <si>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</si>
  <si>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</si>
  <si>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</si>
  <si>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</si>
  <si>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</si>
  <si>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</si>
  <si>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</si>
  <si>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</si>
  <si>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</si>
  <si>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</si>
  <si>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</si>
  <si>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</si>
  <si>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</si>
  <si>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</si>
  <si>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</si>
  <si>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</si>
  <si>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</si>
  <si>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</si>
  <si>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</si>
  <si>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</si>
  <si>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</si>
  <si>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</si>
  <si>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</si>
  <si>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</si>
  <si>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</si>
  <si>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</si>
  <si>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</si>
  <si>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</si>
  <si>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</si>
  <si>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</si>
  <si>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</si>
  <si>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</si>
  <si>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</si>
  <si>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</si>
  <si>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</si>
  <si>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</si>
  <si>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</si>
  <si>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</si>
  <si>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</si>
  <si>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</si>
  <si>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</si>
  <si>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</si>
  <si>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</si>
  <si>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</si>
  <si>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</si>
  <si>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</si>
  <si>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</si>
  <si>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</si>
  <si>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</si>
  <si>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</si>
  <si>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</si>
  <si>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</si>
  <si>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</si>
  <si>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</si>
  <si>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</si>
  <si>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</si>
  <si>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</si>
  <si>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</si>
  <si>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</si>
  <si>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</si>
  <si>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</si>
  <si>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</si>
  <si>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</si>
  <si>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</si>
  <si>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</si>
  <si>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</si>
  <si>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</si>
  <si>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</si>
  <si>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</si>
  <si>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</si>
  <si>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</si>
  <si>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</si>
  <si>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</si>
  <si>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</si>
  <si>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</si>
  <si>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</si>
  <si>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</si>
  <si>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</si>
  <si>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</si>
  <si>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</si>
  <si>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</si>
  <si>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</si>
  <si>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</si>
  <si>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</si>
  <si>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</si>
  <si>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</si>
  <si>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</si>
  <si>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</si>
  <si>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</si>
  <si>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</si>
  <si>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</si>
  <si>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</si>
  <si>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</si>
  <si>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</si>
  <si>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</si>
  <si>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</si>
  <si>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</si>
  <si>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</si>
  <si>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</si>
  <si>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</si>
  <si>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</si>
  <si>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</si>
  <si>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</si>
  <si>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</si>
  <si>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</si>
  <si>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</si>
  <si>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</si>
  <si>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</si>
  <si>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</si>
  <si>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</si>
  <si>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</si>
  <si>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</si>
  <si>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</si>
  <si>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</si>
  <si>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</si>
  <si>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</si>
  <si>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</si>
  <si>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</si>
  <si>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</si>
  <si>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</si>
  <si>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</si>
  <si>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</si>
  <si>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</si>
  <si>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</si>
  <si>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</si>
  <si>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</si>
  <si>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</si>
  <si>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</si>
  <si>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</si>
  <si>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</si>
  <si>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</si>
  <si>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</si>
  <si>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</si>
  <si>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</si>
  <si>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</si>
  <si>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</si>
  <si>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</si>
  <si>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</si>
  <si>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</si>
  <si>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</si>
  <si>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</si>
  <si>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</si>
  <si>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</si>
  <si>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</si>
  <si>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</si>
  <si>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</si>
  <si>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</si>
  <si>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</si>
  <si>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</si>
  <si>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</si>
  <si>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</si>
  <si>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</si>
  <si>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</si>
  <si>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</si>
  <si>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</si>
  <si>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</si>
  <si>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</si>
  <si>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</si>
  <si>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</si>
  <si>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</si>
  <si>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</si>
  <si>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</si>
  <si>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</si>
  <si>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</si>
  <si>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</si>
  <si>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</si>
  <si>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</si>
  <si>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</si>
  <si>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</si>
  <si>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</si>
  <si>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</si>
  <si>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</si>
  <si>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</si>
  <si>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</si>
  <si>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</si>
  <si>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</si>
  <si>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</si>
  <si>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</si>
  <si>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</si>
  <si>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</si>
  <si>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</si>
  <si>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</si>
  <si>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</si>
  <si>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</si>
  <si>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</si>
  <si>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</si>
  <si>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</si>
  <si>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</si>
  <si>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</si>
  <si>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</si>
  <si>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</si>
  <si>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</si>
  <si>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</si>
  <si>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</si>
  <si>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</si>
  <si>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</si>
  <si>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</si>
  <si>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</si>
  <si>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</si>
  <si>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</si>
  <si>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</si>
  <si>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</si>
  <si>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</si>
  <si>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</si>
  <si>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</si>
  <si>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</si>
  <si>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</si>
  <si>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</si>
  <si>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</si>
  <si>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</si>
  <si>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</si>
  <si>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</si>
  <si>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</si>
  <si>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</si>
  <si>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</si>
  <si>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</si>
  <si>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</si>
  <si>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</si>
  <si>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</si>
  <si>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</si>
  <si>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</si>
  <si>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</si>
  <si>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</si>
  <si>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</si>
  <si>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</si>
  <si>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</si>
  <si>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</si>
  <si>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</si>
  <si>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</si>
  <si>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</si>
  <si>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</si>
  <si>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</si>
  <si>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</si>
  <si>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</si>
  <si>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</si>
  <si>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</si>
  <si>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</si>
  <si>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</si>
  <si>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</si>
  <si>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</si>
  <si>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</si>
  <si>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</si>
  <si>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</si>
  <si>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</si>
  <si>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</si>
  <si>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</si>
  <si>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</si>
  <si>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</si>
  <si>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</si>
  <si>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</si>
  <si>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</si>
  <si>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</si>
  <si>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</si>
  <si>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</si>
  <si>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</si>
  <si>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</si>
  <si>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</si>
  <si>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</si>
  <si>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</si>
  <si>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</si>
  <si>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</si>
  <si>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</si>
  <si>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</si>
  <si>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</si>
  <si>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</si>
  <si>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</si>
  <si>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</si>
  <si>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</si>
  <si>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</si>
  <si>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</si>
  <si>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</si>
  <si>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</si>
  <si>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</si>
  <si>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</si>
  <si>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</si>
  <si>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</si>
  <si>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</si>
  <si>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</si>
  <si>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</si>
  <si>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</si>
  <si>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</si>
  <si>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</si>
  <si>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</si>
  <si>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</si>
  <si>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</si>
  <si>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</si>
  <si>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</si>
  <si>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</si>
  <si>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</si>
  <si>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</si>
  <si>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</si>
  <si>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</si>
  <si>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</si>
  <si>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</si>
  <si>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</si>
  <si>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</si>
  <si>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</si>
  <si>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</si>
  <si>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</si>
  <si>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</si>
  <si>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</si>
  <si>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</si>
  <si>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</si>
  <si>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</si>
  <si>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</si>
  <si>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</si>
  <si>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</si>
  <si>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</si>
  <si>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</si>
  <si>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</si>
  <si>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</si>
  <si>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</si>
  <si>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</si>
  <si>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</si>
  <si>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</si>
  <si>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</si>
  <si>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</si>
  <si>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</si>
  <si>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</si>
  <si>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</si>
  <si>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</si>
  <si>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</si>
  <si>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</si>
  <si>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</si>
  <si>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</si>
  <si>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</si>
  <si>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</si>
  <si>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</si>
  <si>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</si>
  <si>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</si>
  <si>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</si>
  <si>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</si>
  <si>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</si>
  <si>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</si>
  <si>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</si>
  <si>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</si>
  <si>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</si>
  <si>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</si>
  <si>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</si>
  <si>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</si>
  <si>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</si>
  <si>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</si>
  <si>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</si>
  <si>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</si>
  <si>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</si>
  <si>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</si>
  <si>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</si>
  <si>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</si>
  <si>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</si>
  <si>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</si>
  <si>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</si>
  <si>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</si>
  <si>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</si>
  <si>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</si>
  <si>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</si>
  <si>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</si>
  <si>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</si>
  <si>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</si>
  <si>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</si>
  <si>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</si>
  <si>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</si>
  <si>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</si>
  <si>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</si>
  <si>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</si>
  <si>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</si>
  <si>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</si>
  <si>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</si>
  <si>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</si>
  <si>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</si>
  <si>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</si>
  <si>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</si>
  <si>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</si>
  <si>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</si>
  <si>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</si>
  <si>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</si>
  <si>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</si>
  <si>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</si>
  <si>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</si>
  <si>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</si>
  <si>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</si>
  <si>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</si>
  <si>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</si>
  <si>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</si>
  <si>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</si>
  <si>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</si>
  <si>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</si>
  <si>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</si>
  <si>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</si>
  <si>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</si>
  <si>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</si>
  <si>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</si>
  <si>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</si>
  <si>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</si>
  <si>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</si>
  <si>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</si>
  <si>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</si>
  <si>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</si>
  <si>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</si>
  <si>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</si>
  <si>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</si>
  <si>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</si>
  <si>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</si>
  <si>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</si>
  <si>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</si>
  <si>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</si>
  <si>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</si>
  <si>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</si>
  <si>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</si>
  <si>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</si>
  <si>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</si>
  <si>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</si>
  <si>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</si>
  <si>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</si>
  <si>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</si>
  <si>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</si>
  <si>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</si>
  <si>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</si>
  <si>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</si>
  <si>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</si>
  <si>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</si>
  <si>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</si>
  <si>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</si>
  <si>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</si>
  <si>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</si>
  <si>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</si>
  <si>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</si>
  <si>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</si>
  <si>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</si>
  <si>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</si>
  <si>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</si>
  <si>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</si>
  <si>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</si>
  <si>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</si>
  <si>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</si>
  <si>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</si>
  <si>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</si>
  <si>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</si>
  <si>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</si>
  <si>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</si>
  <si>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</si>
  <si>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</si>
  <si>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</si>
  <si>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</si>
  <si>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</si>
  <si>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</si>
  <si>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</si>
  <si>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</si>
  <si>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</si>
  <si>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</si>
  <si>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</si>
  <si>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</si>
  <si>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</si>
  <si>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</si>
  <si>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</si>
  <si>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</si>
  <si>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</si>
  <si>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</si>
  <si>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</si>
  <si>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</si>
  <si>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</si>
  <si>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</si>
  <si>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</si>
  <si>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</si>
  <si>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</si>
  <si>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</si>
  <si>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</si>
  <si>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</si>
  <si>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</si>
  <si>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</si>
  <si>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</si>
  <si>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</si>
  <si>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</si>
  <si>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</si>
  <si>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</si>
  <si>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</si>
  <si>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</si>
  <si>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</si>
  <si>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</si>
  <si>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</si>
  <si>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</si>
  <si>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</si>
  <si>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</si>
  <si>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</si>
  <si>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</si>
  <si>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</si>
  <si>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</si>
  <si>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</si>
  <si>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</si>
  <si>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</si>
  <si>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</si>
  <si>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</si>
  <si>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</si>
  <si>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</si>
  <si>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</si>
  <si>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</si>
  <si>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</si>
  <si>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</si>
  <si>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</si>
  <si>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</si>
  <si>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</si>
  <si>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</si>
  <si>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</si>
  <si>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</si>
  <si>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</si>
  <si>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</si>
  <si>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</si>
  <si>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</si>
  <si>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</si>
  <si>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</si>
  <si>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</si>
  <si>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</si>
  <si>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</si>
  <si>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</si>
  <si>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</si>
  <si>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</si>
  <si>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</si>
  <si>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</si>
  <si>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</si>
  <si>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</si>
  <si>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</si>
  <si>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</si>
  <si>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</si>
  <si>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</si>
  <si>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</si>
  <si>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</si>
  <si>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</si>
  <si>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</si>
  <si>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</si>
  <si>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</si>
  <si>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</si>
  <si>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</si>
  <si>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</si>
  <si>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</si>
  <si>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</si>
  <si>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</si>
  <si>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</si>
  <si>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</si>
  <si>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</si>
  <si>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</si>
  <si>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</si>
  <si>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</si>
  <si>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</si>
  <si>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</si>
  <si>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</si>
  <si>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</si>
  <si>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</si>
  <si>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</si>
  <si>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</si>
  <si>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</si>
  <si>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</si>
  <si>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</si>
  <si>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</si>
  <si>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</si>
  <si>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</si>
  <si>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</si>
  <si>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</si>
  <si>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</si>
  <si>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</si>
  <si>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</si>
  <si>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</si>
  <si>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</si>
  <si>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</si>
  <si>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</si>
  <si>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</si>
  <si>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</si>
  <si>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</si>
  <si>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</si>
  <si>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</si>
  <si>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</si>
  <si>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</si>
  <si>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</si>
  <si>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</si>
  <si>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</si>
  <si>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</si>
  <si>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</si>
  <si>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</si>
  <si>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</si>
  <si>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</si>
  <si>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</si>
  <si>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</si>
  <si>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</si>
  <si>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</si>
  <si>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</si>
  <si>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</si>
  <si>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</si>
  <si>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</si>
  <si>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</si>
  <si>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</si>
  <si>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</si>
  <si>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</si>
  <si>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</si>
  <si>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</si>
  <si>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</si>
  <si>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</si>
  <si>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</si>
  <si>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</si>
  <si>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</si>
  <si>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</si>
  <si>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</si>
  <si>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</si>
  <si>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</si>
  <si>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</si>
  <si>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</si>
  <si>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</si>
  <si>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</si>
  <si>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</si>
  <si>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</si>
  <si>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</si>
  <si>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</si>
  <si>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</si>
  <si>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</si>
  <si>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</si>
  <si>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</si>
  <si>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</si>
  <si>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</si>
  <si>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</si>
  <si>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</si>
  <si>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</si>
  <si>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</si>
  <si>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</si>
  <si>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</si>
  <si>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</si>
  <si>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</si>
  <si>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</si>
  <si>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</si>
  <si>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</si>
  <si>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</si>
  <si>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</si>
  <si>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</si>
  <si>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</si>
  <si>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</si>
  <si>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</si>
  <si>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</si>
  <si>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</si>
  <si>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</si>
  <si>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</si>
  <si>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</si>
  <si>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</si>
  <si>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</si>
  <si>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</si>
  <si>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</si>
  <si>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</si>
  <si>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</si>
  <si>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</si>
  <si>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</si>
  <si>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</si>
  <si>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</si>
  <si>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</si>
  <si>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</si>
  <si>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</si>
  <si>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</si>
  <si>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</si>
  <si>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</si>
  <si>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</si>
  <si>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</si>
  <si>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</si>
  <si>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</si>
  <si>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</si>
  <si>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</si>
  <si>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</si>
  <si>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</si>
  <si>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</si>
  <si>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</si>
  <si>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</si>
  <si>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</si>
  <si>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</si>
  <si>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</si>
  <si>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</si>
  <si>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</si>
  <si>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</si>
  <si>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</si>
  <si>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</si>
  <si>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</si>
  <si>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</si>
  <si>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</si>
  <si>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</si>
  <si>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</si>
  <si>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</si>
  <si>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</si>
  <si>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</si>
  <si>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</si>
  <si>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</si>
  <si>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</si>
  <si>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</si>
  <si>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</si>
  <si>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</si>
  <si>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</si>
  <si>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</si>
  <si>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</si>
  <si>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</si>
  <si>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</si>
  <si>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</si>
  <si>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</si>
  <si>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</si>
  <si>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</si>
  <si>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</si>
  <si>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</si>
  <si>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</si>
  <si>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</si>
  <si>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</si>
  <si>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</si>
  <si>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</si>
  <si>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</si>
  <si>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</si>
  <si>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</si>
  <si>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</si>
  <si>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</si>
  <si>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</si>
  <si>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</si>
  <si>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</si>
  <si>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</si>
  <si>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</si>
  <si>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</si>
  <si>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</si>
  <si>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</si>
  <si>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</si>
  <si>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</si>
  <si>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</si>
  <si>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</si>
  <si>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</si>
  <si>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</si>
  <si>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</si>
  <si>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</si>
  <si>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</si>
  <si>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</si>
  <si>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</si>
  <si>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</si>
  <si>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</si>
  <si>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</si>
  <si>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</si>
  <si>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</si>
  <si>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</si>
  <si>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</si>
  <si>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</si>
  <si>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</si>
  <si>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</si>
  <si>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</si>
  <si>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</si>
  <si>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</si>
  <si>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</si>
  <si>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</si>
  <si>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</si>
  <si>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</si>
  <si>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</si>
  <si>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</si>
  <si>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</si>
  <si>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</si>
  <si>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</si>
  <si>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</si>
  <si>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</si>
  <si>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</si>
  <si>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</si>
  <si>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</si>
  <si>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</si>
  <si>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</si>
  <si>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</si>
  <si>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</si>
  <si>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</si>
  <si>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</si>
  <si>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</si>
  <si>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</si>
  <si>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</si>
  <si>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</si>
  <si>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</si>
  <si>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</si>
  <si>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</si>
  <si>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</si>
  <si>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</si>
  <si>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</si>
  <si>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</si>
  <si>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</si>
  <si>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</si>
  <si>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</si>
  <si>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</si>
  <si>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</si>
  <si>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</si>
  <si>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</si>
  <si>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</si>
  <si>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</si>
  <si>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</si>
  <si>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</si>
  <si>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</si>
  <si>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</si>
  <si>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</si>
  <si>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</si>
  <si>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</si>
  <si>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</si>
  <si>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</si>
  <si>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</si>
  <si>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</si>
  <si>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</si>
  <si>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</si>
  <si>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</si>
  <si>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</si>
  <si>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</si>
  <si>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</si>
  <si>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</si>
  <si>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</si>
  <si>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</si>
  <si>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</si>
  <si>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</si>
  <si>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</si>
  <si>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</si>
  <si>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</si>
  <si>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</si>
  <si>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</si>
  <si>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</si>
  <si>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</si>
  <si>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</si>
  <si>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</si>
  <si>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</si>
  <si>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</si>
  <si>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</si>
  <si>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</si>
  <si>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</si>
  <si>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</si>
  <si>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</si>
  <si>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</si>
  <si>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</si>
  <si>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</si>
  <si>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</si>
  <si>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</si>
  <si>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</si>
  <si>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</si>
  <si>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</si>
  <si>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</si>
  <si>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</si>
  <si>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</si>
  <si>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</si>
  <si>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</si>
  <si>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</si>
  <si>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</si>
  <si>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</si>
  <si>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</si>
  <si>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</si>
  <si>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</si>
  <si>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</si>
  <si>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</si>
  <si>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</si>
  <si>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</si>
  <si>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</si>
  <si>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</si>
  <si>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</si>
  <si>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</si>
  <si>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</si>
  <si>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</si>
  <si>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</si>
  <si>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</si>
  <si>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</si>
  <si>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</si>
  <si>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</si>
  <si>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</si>
  <si>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</si>
  <si>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</si>
  <si>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</si>
  <si>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</si>
  <si>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</si>
  <si>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</si>
  <si>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</si>
  <si>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</si>
  <si>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</si>
  <si>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</si>
  <si>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</si>
  <si>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</si>
  <si>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</si>
  <si>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</si>
  <si>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</si>
  <si>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</si>
  <si>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</si>
  <si>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</si>
  <si>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</si>
  <si>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</si>
  <si>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</si>
  <si>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</si>
  <si>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</si>
  <si>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</si>
  <si>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</si>
  <si>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</si>
  <si>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</si>
  <si>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</si>
  <si>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</si>
  <si>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</si>
  <si>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</si>
  <si>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</si>
  <si>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</si>
  <si>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</si>
  <si>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</si>
  <si>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</si>
  <si>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</si>
  <si>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</si>
  <si>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</si>
  <si>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</si>
  <si>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</si>
  <si>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</si>
  <si>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</si>
  <si>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</si>
  <si>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</si>
  <si>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</si>
  <si>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</si>
  <si>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</si>
  <si>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</si>
  <si>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</si>
  <si>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</si>
  <si>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</si>
  <si>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</si>
  <si>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</si>
  <si>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</si>
  <si>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</si>
  <si>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</si>
  <si>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</si>
  <si>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</si>
  <si>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</si>
  <si>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</si>
  <si>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</si>
  <si>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</si>
  <si>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</si>
  <si>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</si>
  <si>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</si>
  <si>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</si>
  <si>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</si>
  <si>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</si>
  <si>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</si>
  <si>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</si>
  <si>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</si>
  <si>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</si>
  <si>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</si>
  <si>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</si>
  <si>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</si>
  <si>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</si>
  <si>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</si>
  <si>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</si>
  <si>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</si>
  <si>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</si>
  <si>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</si>
  <si>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</si>
  <si>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</si>
  <si>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</si>
  <si>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</si>
  <si>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</si>
  <si>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</si>
  <si>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</si>
  <si>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</si>
  <si>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</si>
  <si>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</si>
  <si>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</si>
  <si>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</si>
  <si>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</si>
  <si>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</si>
  <si>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</si>
  <si>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</si>
  <si>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</si>
  <si>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</si>
  <si>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</si>
  <si>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</si>
  <si>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</si>
  <si>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</si>
  <si>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</si>
  <si>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</si>
  <si>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</si>
  <si>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</si>
  <si>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</si>
  <si>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</si>
  <si>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</si>
  <si>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</si>
  <si>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</si>
  <si>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</si>
  <si>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</si>
  <si>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</si>
  <si>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</si>
  <si>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</si>
  <si>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</si>
  <si>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</si>
  <si>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</si>
  <si>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</si>
  <si>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</si>
  <si>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</si>
  <si>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</si>
  <si>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</si>
  <si>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</si>
  <si>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</si>
  <si>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</si>
  <si>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</si>
  <si>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</si>
  <si>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</si>
  <si>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</si>
  <si>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</si>
  <si>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</si>
  <si>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</si>
  <si>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</si>
  <si>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</si>
  <si>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</si>
  <si>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</si>
  <si>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</si>
  <si>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</si>
  <si>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</si>
  <si>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</si>
  <si>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</si>
  <si>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</si>
  <si>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</si>
  <si>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</si>
  <si>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</si>
  <si>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</si>
  <si>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</si>
  <si>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</si>
  <si>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</si>
  <si>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</si>
  <si>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</si>
  <si>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</si>
  <si>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</si>
  <si>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</si>
  <si>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</si>
  <si>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</si>
  <si>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</si>
  <si>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</si>
  <si>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</si>
  <si>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</si>
  <si>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</si>
  <si>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</si>
  <si>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</si>
  <si>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</si>
  <si>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</si>
  <si>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</si>
  <si>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</si>
  <si>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</si>
  <si>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</si>
  <si>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</si>
  <si>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</si>
  <si>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</si>
  <si>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</si>
  <si>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</si>
  <si>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</si>
  <si>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</si>
  <si>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</si>
  <si>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</si>
  <si>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</si>
  <si>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</si>
  <si>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</si>
  <si>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</si>
  <si>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</si>
  <si>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</si>
  <si>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</si>
  <si>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</si>
  <si>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</si>
  <si>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</si>
  <si>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</si>
  <si>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</si>
  <si>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</si>
  <si>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</si>
  <si>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</si>
  <si>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</si>
  <si>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</si>
  <si>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</si>
  <si>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</si>
  <si>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</si>
  <si>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</si>
  <si>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</si>
  <si>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</si>
  <si>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</si>
  <si>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</si>
  <si>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</si>
  <si>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</si>
  <si>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</si>
  <si>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</si>
  <si>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</si>
  <si>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</si>
  <si>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</si>
  <si>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</si>
  <si>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</si>
  <si>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</si>
  <si>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</si>
  <si>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</si>
  <si>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</si>
  <si>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</si>
  <si>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</si>
  <si>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</si>
  <si>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</si>
  <si>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</si>
  <si>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</si>
  <si>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</si>
  <si>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</si>
  <si>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</si>
  <si>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</si>
  <si>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</si>
  <si>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</si>
  <si>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</si>
  <si>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</si>
  <si>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</si>
  <si>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</si>
  <si>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</si>
  <si>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</si>
  <si>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</si>
  <si>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</si>
  <si>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</si>
  <si>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</si>
  <si>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</si>
  <si>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</si>
  <si>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</si>
  <si>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</si>
  <si>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</si>
  <si>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</si>
  <si>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</si>
  <si>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</si>
  <si>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</si>
  <si>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</si>
  <si>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</si>
  <si>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</si>
  <si>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</si>
  <si>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</si>
  <si>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</si>
  <si>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</si>
  <si>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</si>
  <si>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</si>
  <si>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</si>
  <si>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</si>
  <si>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</si>
  <si>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</si>
  <si>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</si>
  <si>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</si>
  <si>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</si>
  <si>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</si>
  <si>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</si>
  <si>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</si>
  <si>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</si>
  <si>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</si>
  <si>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</si>
  <si>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</si>
  <si>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</si>
  <si>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</si>
  <si>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</si>
  <si>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</si>
  <si>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</si>
  <si>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</si>
  <si>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</si>
  <si>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</si>
  <si>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</si>
  <si>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</si>
  <si>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</si>
  <si>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</si>
  <si>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</si>
  <si>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</si>
  <si>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</si>
  <si>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</si>
  <si>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</si>
  <si>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</si>
  <si>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</si>
  <si>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</si>
  <si>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</si>
  <si>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</si>
  <si>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</si>
  <si>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</si>
  <si>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</si>
  <si>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</si>
  <si>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</si>
  <si>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</si>
  <si>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</si>
  <si>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</si>
  <si>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</si>
  <si>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</si>
  <si>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</si>
  <si>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</si>
  <si>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</si>
  <si>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</si>
  <si>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</si>
  <si>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</si>
  <si>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</si>
  <si>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</si>
  <si>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</si>
  <si>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</si>
  <si>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</si>
  <si>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</si>
  <si>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</si>
  <si>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</si>
  <si>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</si>
  <si>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</si>
  <si>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</si>
  <si>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</si>
  <si>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</si>
  <si>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</si>
  <si>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</si>
  <si>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</si>
  <si>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</si>
  <si>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</si>
  <si>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</si>
  <si>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</si>
  <si>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</si>
  <si>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</si>
  <si>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</si>
  <si>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</si>
  <si>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</si>
  <si>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</si>
  <si>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</si>
  <si>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</si>
  <si>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</si>
  <si>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</si>
  <si>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</si>
  <si>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</si>
  <si>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</si>
  <si>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</si>
  <si>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</si>
  <si>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</si>
  <si>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</si>
  <si>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</si>
  <si>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</si>
  <si>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</si>
  <si>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</si>
  <si>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</si>
  <si>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</si>
  <si>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</si>
  <si>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</si>
  <si>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</si>
  <si>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</si>
  <si>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</si>
  <si>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</si>
  <si>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</si>
  <si>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</si>
  <si>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</si>
  <si>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</si>
  <si>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</si>
  <si>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</si>
  <si>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</si>
  <si>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</si>
  <si>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</si>
  <si>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</si>
  <si>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</si>
  <si>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</si>
  <si>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</si>
  <si>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</si>
  <si>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</si>
  <si>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</si>
  <si>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</si>
  <si>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</si>
  <si>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</si>
  <si>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</si>
  <si>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</si>
  <si>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</si>
  <si>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</si>
  <si>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</si>
  <si>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</si>
  <si>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</si>
  <si>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</si>
  <si>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</si>
  <si>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</si>
  <si>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</si>
  <si>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</si>
  <si>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</si>
  <si>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</si>
  <si>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</si>
  <si>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</si>
  <si>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</si>
  <si>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</si>
  <si>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</si>
  <si>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</si>
  <si>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</si>
  <si>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</si>
  <si>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</si>
  <si>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</si>
  <si>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</si>
  <si>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</si>
  <si>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</si>
  <si>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</si>
  <si>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</si>
  <si>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</si>
  <si>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</si>
  <si>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</si>
  <si>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</si>
  <si>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</si>
  <si>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</si>
  <si>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</si>
  <si>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</si>
  <si>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</si>
  <si>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</si>
  <si>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</si>
  <si>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</si>
  <si>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</si>
  <si>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</si>
  <si>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</si>
  <si>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</si>
  <si>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</si>
  <si>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</si>
  <si>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</si>
  <si>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</si>
  <si>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</si>
  <si>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</si>
  <si>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</si>
  <si>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</si>
  <si>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</si>
  <si>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</si>
  <si>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</si>
  <si>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</si>
  <si>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</si>
  <si>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</si>
  <si>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</si>
  <si>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</si>
  <si>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</si>
  <si>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</si>
  <si>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</si>
  <si>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</si>
  <si>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</si>
  <si>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</si>
  <si>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</si>
  <si>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</si>
  <si>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</si>
  <si>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</si>
  <si>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</si>
  <si>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</si>
  <si>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</si>
  <si>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</si>
  <si>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</si>
  <si>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</si>
  <si>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</si>
  <si>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</si>
  <si>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</si>
  <si>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</si>
  <si>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</si>
  <si>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</si>
  <si>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</si>
  <si>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</si>
  <si>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</si>
  <si>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</si>
  <si>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</si>
  <si>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</si>
  <si>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</si>
  <si>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</si>
  <si>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</si>
  <si>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</si>
  <si>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</si>
  <si>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</si>
  <si>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</si>
  <si>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</si>
  <si>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</si>
  <si>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</si>
  <si>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</si>
  <si>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</si>
  <si>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</si>
  <si>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</si>
  <si>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</si>
  <si>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</si>
  <si>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</si>
  <si>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</si>
  <si>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</si>
  <si>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</si>
  <si>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</si>
  <si>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</si>
  <si>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</si>
  <si>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</si>
  <si>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</si>
  <si>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</si>
  <si>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</si>
  <si>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</si>
  <si>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</si>
  <si>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</si>
  <si>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</si>
  <si>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</si>
  <si>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</si>
  <si>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</si>
  <si>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</si>
  <si>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</si>
  <si>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</si>
  <si>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</si>
  <si>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</si>
  <si>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</si>
  <si>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</si>
  <si>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</si>
  <si>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</si>
  <si>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</si>
  <si>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</si>
  <si>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</si>
  <si>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</si>
  <si>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</si>
  <si>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</si>
  <si>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</si>
  <si>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</si>
  <si>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</si>
  <si>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</si>
  <si>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</si>
  <si>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</si>
  <si>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</si>
  <si>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</si>
  <si>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</si>
  <si>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</si>
  <si>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</si>
  <si>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</si>
  <si>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</si>
  <si>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</si>
  <si>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</si>
  <si>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</si>
  <si>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</si>
  <si>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</si>
  <si>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</si>
  <si>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</si>
  <si>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</si>
  <si>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</si>
  <si>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</si>
  <si>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</si>
  <si>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</si>
  <si>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</si>
  <si>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</si>
  <si>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</si>
  <si>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</si>
  <si>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</si>
  <si>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</si>
  <si>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</si>
  <si>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</si>
  <si>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</si>
  <si>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</si>
  <si>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</si>
  <si>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</si>
  <si>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</si>
  <si>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</si>
  <si>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</si>
  <si>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</si>
  <si>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</si>
  <si>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</si>
  <si>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</si>
  <si>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</si>
  <si>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</si>
  <si>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</si>
  <si>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</si>
  <si>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</si>
  <si>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</si>
  <si>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</si>
  <si>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</si>
  <si>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</si>
  <si>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</si>
  <si>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</si>
  <si>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</si>
  <si>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</si>
  <si>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</si>
  <si>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</si>
  <si>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</si>
  <si>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</si>
  <si>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</si>
  <si>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</si>
  <si>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</si>
  <si>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</si>
  <si>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</si>
  <si>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</si>
  <si>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</si>
  <si>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</si>
  <si>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</si>
  <si>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</si>
  <si>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</si>
  <si>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</si>
  <si>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</si>
  <si>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</si>
  <si>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</si>
  <si>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</si>
  <si>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</si>
  <si>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</si>
  <si>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</si>
  <si>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</si>
  <si>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</si>
  <si>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</si>
  <si>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</si>
  <si>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</si>
  <si>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</si>
  <si>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</si>
  <si>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</si>
  <si>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</si>
  <si>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</si>
  <si>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</si>
  <si>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</si>
  <si>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</si>
  <si>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</si>
  <si>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</si>
  <si>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</si>
  <si>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</si>
  <si>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</si>
  <si>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</si>
  <si>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</si>
  <si>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</si>
  <si>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</si>
  <si>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</si>
  <si>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</si>
  <si>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</si>
  <si>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</si>
  <si>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</si>
  <si>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</si>
  <si>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</si>
  <si>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</si>
  <si>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</si>
  <si>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</si>
  <si>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</si>
  <si>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</si>
  <si>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</si>
  <si>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</si>
  <si>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</si>
  <si>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</si>
  <si>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</si>
  <si>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</si>
  <si>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</si>
  <si>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</si>
  <si>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</si>
  <si>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</si>
  <si>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</si>
  <si>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</si>
  <si>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</si>
  <si>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</si>
  <si>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</si>
  <si>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</si>
  <si>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</si>
  <si>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</si>
  <si>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</si>
  <si>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</si>
  <si>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</si>
  <si>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</si>
  <si>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</si>
  <si>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</si>
  <si>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</si>
  <si>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</si>
  <si>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</si>
  <si>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</si>
  <si>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</si>
  <si>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</si>
  <si>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</si>
  <si>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</si>
  <si>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</si>
  <si>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</si>
  <si>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</si>
  <si>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</si>
  <si>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</si>
  <si>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</si>
  <si>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</si>
  <si>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</si>
  <si>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</si>
  <si>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</si>
  <si>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</si>
  <si>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</si>
  <si>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</si>
  <si>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</si>
  <si>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</si>
  <si>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</si>
  <si>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</si>
  <si>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</si>
  <si>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</si>
  <si>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</si>
  <si>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</si>
  <si>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</si>
  <si>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</si>
  <si>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</si>
  <si>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</si>
  <si>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</si>
  <si>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</si>
  <si>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</si>
  <si>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</si>
  <si>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</si>
  <si>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</si>
  <si>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</si>
  <si>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</si>
  <si>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</si>
  <si>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</si>
  <si>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</si>
  <si>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</si>
  <si>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</si>
  <si>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</si>
  <si>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</si>
  <si>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</si>
  <si>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</si>
  <si>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</si>
  <si>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</si>
  <si>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</si>
  <si>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</si>
  <si>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</si>
  <si>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</si>
  <si>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</si>
  <si>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</si>
  <si>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</si>
  <si>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</si>
  <si>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</si>
  <si>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</si>
  <si>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</si>
  <si>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</si>
  <si>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</si>
  <si>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</si>
  <si>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</si>
  <si>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</si>
  <si>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</si>
  <si>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</si>
  <si>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</si>
  <si>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</si>
  <si>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</si>
  <si>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</si>
  <si>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</si>
  <si>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</si>
  <si>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</si>
  <si>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</si>
  <si>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</si>
  <si>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</si>
  <si>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</si>
  <si>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</si>
  <si>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</si>
  <si>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</si>
  <si>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</si>
  <si>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</si>
  <si>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</si>
  <si>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</si>
  <si>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</si>
  <si>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</si>
  <si>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</si>
  <si>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</si>
  <si>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</si>
  <si>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</si>
  <si>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</si>
  <si>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</si>
  <si>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</si>
  <si>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</si>
  <si>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</si>
  <si>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</si>
  <si>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</si>
  <si>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</si>
  <si>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</si>
  <si>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</si>
  <si>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</si>
  <si>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</si>
  <si>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</si>
  <si>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</si>
  <si>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</si>
  <si>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</si>
  <si>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</si>
  <si>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</si>
  <si>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</si>
  <si>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</si>
  <si>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</si>
  <si>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</si>
  <si>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</si>
  <si>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</si>
  <si>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</si>
  <si>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</si>
  <si>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</si>
  <si>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</si>
  <si>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</si>
  <si>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</si>
  <si>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</si>
  <si>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</si>
  <si>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</si>
  <si>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</si>
  <si>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</si>
  <si>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</si>
  <si>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</si>
  <si>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</si>
  <si>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</si>
  <si>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</si>
  <si>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</si>
  <si>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</si>
  <si>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</si>
  <si>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</si>
  <si>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</si>
  <si>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</si>
  <si>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</si>
  <si>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</si>
  <si>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</si>
  <si>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</si>
  <si>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</si>
  <si>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</si>
  <si>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</si>
  <si>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</si>
  <si>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</si>
  <si>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</si>
  <si>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</si>
  <si>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</si>
  <si>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</si>
  <si>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</si>
  <si>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</si>
  <si>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</si>
  <si>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</si>
  <si>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</si>
  <si>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</si>
  <si>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</si>
  <si>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</si>
  <si>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</si>
  <si>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</si>
  <si>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</si>
  <si>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</si>
  <si>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</si>
  <si>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</si>
  <si>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</si>
  <si>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</si>
  <si>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</si>
  <si>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</si>
  <si>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</si>
  <si>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</si>
  <si>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</si>
  <si>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</si>
  <si>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</si>
  <si>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</si>
  <si>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</si>
  <si>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</si>
  <si>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</si>
  <si>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</si>
  <si>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</si>
  <si>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</si>
  <si>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</si>
  <si>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</si>
  <si>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</si>
  <si>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</si>
  <si>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</si>
  <si>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</si>
  <si>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</si>
  <si>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</si>
  <si>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</si>
  <si>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</si>
  <si>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</si>
  <si>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</si>
  <si>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</si>
  <si>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</si>
  <si>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</si>
  <si>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</si>
  <si>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</si>
  <si>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</si>
  <si>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</si>
  <si>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</si>
  <si>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</si>
  <si>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</si>
  <si>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</si>
  <si>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</si>
  <si>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</si>
  <si>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</si>
  <si>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</si>
  <si>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</si>
  <si>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</si>
  <si>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</si>
  <si>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</si>
  <si>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</si>
  <si>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</si>
  <si>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</si>
  <si>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</si>
  <si>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</si>
  <si>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</si>
  <si>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</si>
  <si>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</si>
  <si>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</si>
  <si>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</si>
  <si>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</si>
  <si>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</si>
  <si>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</si>
  <si>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</si>
  <si>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</si>
  <si>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</si>
  <si>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</si>
  <si>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</si>
  <si>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</si>
  <si>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</si>
  <si>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</si>
  <si>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</si>
  <si>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</si>
  <si>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</si>
  <si>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</si>
  <si>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</si>
  <si>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</si>
  <si>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</si>
  <si>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</si>
  <si>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</si>
  <si>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</si>
  <si>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</si>
  <si>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</si>
  <si>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</si>
  <si>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</si>
  <si>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</si>
  <si>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</si>
  <si>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</si>
  <si>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</si>
  <si>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</si>
  <si>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</si>
  <si>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</si>
  <si>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</si>
  <si>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</si>
  <si>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</si>
  <si>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</si>
  <si>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</si>
  <si>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</si>
  <si>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</si>
  <si>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</si>
  <si>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</si>
  <si>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</si>
  <si>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</si>
  <si>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</si>
  <si>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</si>
  <si>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</si>
  <si>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</si>
  <si>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</si>
  <si>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</si>
  <si>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</si>
  <si>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</si>
  <si>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</si>
  <si>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</si>
  <si>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</si>
  <si>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</si>
  <si>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</si>
  <si>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</si>
  <si>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</si>
  <si>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</si>
  <si>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</si>
  <si>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</si>
  <si>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</si>
  <si>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</si>
  <si>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</si>
  <si>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</si>
  <si>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</si>
  <si>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</si>
  <si>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</si>
  <si>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</si>
  <si>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</si>
  <si>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</si>
  <si>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</si>
  <si>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</si>
  <si>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</si>
  <si>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</si>
  <si>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</si>
  <si>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</si>
  <si>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</si>
  <si>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</si>
  <si>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</si>
  <si>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</si>
  <si>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</si>
  <si>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</si>
  <si>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</si>
  <si>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</si>
  <si>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</si>
  <si>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</si>
  <si>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</si>
  <si>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</si>
  <si>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</si>
  <si>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</si>
  <si>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</si>
  <si>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</si>
  <si>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</si>
  <si>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</si>
  <si>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</si>
  <si>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</si>
  <si>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</si>
  <si>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</si>
  <si>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</si>
  <si>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</si>
  <si>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</si>
  <si>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</si>
  <si>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</si>
  <si>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</si>
  <si>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</si>
  <si>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</si>
  <si>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</si>
  <si>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</si>
  <si>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</si>
  <si>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</si>
  <si>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</si>
  <si>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</si>
  <si>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</si>
  <si>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</si>
  <si>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</si>
  <si>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</si>
  <si>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</si>
  <si>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</si>
  <si>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</si>
  <si>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</si>
  <si>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</si>
  <si>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</si>
  <si>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</si>
  <si>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</si>
  <si>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</si>
  <si>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</si>
  <si>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</si>
  <si>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</si>
  <si>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</si>
  <si>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</si>
  <si>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</si>
  <si>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</si>
  <si>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</si>
  <si>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</si>
  <si>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</si>
  <si>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</si>
  <si>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</si>
  <si>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</si>
  <si>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</si>
  <si>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</si>
  <si>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</si>
  <si>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</si>
  <si>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</si>
  <si>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</si>
  <si>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</si>
  <si>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</si>
  <si>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</si>
  <si>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</si>
  <si>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</si>
  <si>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</si>
  <si>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</si>
  <si>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</si>
  <si>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</si>
  <si>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</si>
  <si>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</si>
  <si>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</si>
  <si>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</si>
  <si>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</si>
  <si>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</si>
  <si>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</si>
  <si>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</si>
  <si>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</si>
  <si>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</si>
  <si>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</si>
  <si>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</si>
  <si>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</si>
  <si>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</si>
  <si>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</si>
  <si>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</si>
  <si>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</si>
  <si>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</si>
  <si>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</si>
  <si>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</si>
  <si>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</si>
  <si>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</si>
  <si>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</si>
  <si>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</si>
  <si>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</si>
  <si>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</si>
  <si>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</si>
  <si>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</si>
  <si>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</si>
  <si>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</si>
  <si>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</si>
  <si>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</si>
  <si>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</si>
  <si>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</si>
  <si>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</si>
  <si>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</si>
  <si>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</si>
  <si>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</si>
  <si>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</si>
  <si>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</si>
  <si>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</si>
  <si>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</si>
  <si>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</si>
  <si>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</si>
  <si>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</si>
  <si>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</si>
  <si>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</si>
  <si>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</si>
  <si>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</si>
  <si>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</si>
  <si>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</si>
  <si>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</si>
  <si>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</si>
  <si>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</si>
  <si>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</si>
  <si>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</si>
  <si>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</si>
  <si>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</si>
  <si>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</si>
  <si>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</si>
  <si>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</si>
  <si>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</si>
  <si>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</si>
  <si>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</si>
  <si>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</si>
  <si>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</si>
  <si>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</si>
  <si>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</si>
  <si>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</si>
  <si>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</si>
  <si>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</si>
  <si>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</si>
  <si>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</si>
  <si>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</si>
  <si>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</si>
  <si>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</si>
  <si>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</si>
  <si>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</si>
  <si>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</si>
  <si>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</si>
  <si>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</si>
  <si>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</si>
  <si>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</si>
  <si>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</si>
  <si>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</si>
  <si>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</si>
  <si>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</si>
  <si>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</si>
  <si>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</si>
  <si>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</si>
  <si>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</si>
  <si>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</si>
  <si>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</si>
  <si>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</si>
  <si>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</si>
  <si>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</si>
  <si>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</si>
  <si>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</si>
  <si>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</si>
  <si>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</si>
  <si>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</si>
  <si>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</si>
  <si>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</si>
  <si>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</si>
  <si>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</si>
  <si>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</si>
  <si>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</si>
  <si>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</si>
  <si>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</si>
  <si>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</si>
  <si>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</si>
  <si>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</si>
  <si>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</si>
  <si>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</si>
  <si>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</si>
  <si>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</si>
  <si>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</si>
  <si>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</si>
  <si>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</si>
  <si>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</si>
  <si>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</si>
  <si>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</si>
  <si>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</si>
  <si>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</si>
  <si>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</si>
  <si>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</si>
  <si>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</si>
  <si>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</si>
  <si>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</si>
  <si>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</si>
  <si>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</si>
  <si>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</si>
  <si>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</si>
  <si>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</si>
  <si>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</si>
  <si>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</si>
  <si>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</si>
  <si>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</si>
  <si>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</si>
  <si>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</si>
  <si>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</si>
  <si>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</si>
  <si>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</si>
  <si>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</si>
  <si>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</si>
  <si>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</si>
  <si>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</si>
  <si>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</si>
  <si>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</si>
  <si>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</si>
  <si>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</si>
  <si>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</si>
  <si>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</si>
  <si>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</si>
  <si>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</si>
  <si>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</si>
  <si>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</si>
  <si>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</si>
  <si>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</si>
  <si>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</si>
  <si>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</si>
  <si>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</si>
  <si>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</si>
  <si>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</si>
  <si>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</si>
  <si>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</si>
  <si>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</si>
  <si>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</si>
  <si>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</si>
  <si>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</si>
  <si>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</si>
  <si>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</si>
  <si>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</si>
  <si>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</si>
  <si>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</si>
  <si>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</si>
  <si>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</si>
  <si>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</si>
  <si>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</si>
  <si>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</si>
  <si>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</si>
  <si>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</si>
  <si>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</si>
  <si>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</si>
  <si>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</si>
  <si>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</si>
  <si>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</si>
  <si>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</si>
  <si>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</si>
  <si>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</si>
  <si>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</si>
  <si>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</si>
  <si>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</si>
  <si>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</si>
  <si>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</si>
  <si>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</si>
  <si>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</si>
  <si>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</si>
  <si>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</si>
  <si>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</si>
  <si>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</si>
  <si>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</si>
  <si>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</si>
  <si>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</si>
  <si>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</si>
  <si>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</si>
  <si>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</si>
  <si>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</si>
  <si>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</si>
  <si>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</si>
  <si>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</si>
  <si>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</si>
  <si>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</si>
  <si>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</si>
  <si>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</si>
  <si>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</si>
  <si>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</si>
  <si>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</si>
  <si>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</si>
  <si>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</si>
  <si>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</si>
  <si>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</si>
  <si>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</si>
  <si>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</si>
  <si>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</si>
  <si>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</si>
  <si>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</si>
  <si>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</si>
  <si>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</si>
  <si>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</si>
  <si>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</si>
  <si>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</si>
  <si>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</si>
  <si>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</si>
  <si>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</si>
  <si>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</si>
  <si>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</si>
  <si>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</si>
  <si>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</si>
  <si>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</si>
  <si>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</si>
  <si>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</si>
  <si>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</si>
  <si>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</si>
  <si>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</si>
  <si>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</si>
  <si>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</si>
  <si>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</si>
  <si>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</si>
  <si>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</si>
  <si>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</si>
  <si>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</si>
  <si>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</si>
  <si>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</si>
  <si>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</si>
  <si>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</si>
  <si>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</si>
  <si>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</si>
  <si>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</si>
  <si>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</si>
  <si>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</si>
  <si>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</si>
  <si>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</si>
  <si>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</si>
  <si>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</si>
  <si>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</si>
  <si>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</si>
  <si>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</si>
  <si>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</si>
  <si>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</si>
  <si>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</si>
  <si>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</si>
  <si>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</si>
  <si>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</si>
  <si>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</si>
  <si>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</si>
  <si>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</si>
  <si>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</si>
  <si>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</si>
  <si>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</si>
  <si>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</si>
  <si>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</si>
  <si>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</si>
  <si>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</si>
  <si>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</si>
  <si>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</si>
  <si>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</si>
  <si>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</si>
  <si>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</si>
  <si>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</si>
  <si>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</si>
  <si>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</si>
  <si>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</si>
  <si>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</si>
  <si>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</si>
  <si>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</si>
  <si>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</si>
  <si>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</si>
  <si>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</si>
  <si>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</si>
  <si>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</si>
  <si>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</si>
  <si>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</si>
  <si>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</si>
  <si>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</si>
  <si>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</si>
  <si>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</si>
  <si>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</si>
  <si>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</si>
  <si>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</si>
  <si>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</si>
  <si>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</si>
  <si>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</si>
  <si>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</si>
  <si>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</si>
  <si>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</si>
  <si>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</si>
  <si>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</si>
  <si>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</si>
  <si>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</si>
  <si>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</si>
  <si>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</si>
  <si>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</si>
  <si>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</si>
  <si>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</si>
  <si>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</si>
  <si>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</si>
  <si>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</si>
  <si>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</si>
  <si>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</si>
  <si>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</si>
  <si>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</si>
  <si>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</si>
  <si>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</si>
  <si>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</si>
  <si>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</si>
  <si>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</si>
  <si>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</si>
  <si>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</si>
  <si>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</si>
  <si>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</si>
  <si>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</si>
  <si>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</si>
  <si>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</si>
  <si>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</si>
  <si>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</si>
  <si>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</si>
  <si>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</si>
  <si>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</si>
  <si>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</si>
  <si>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</si>
  <si>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</si>
  <si>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</si>
  <si>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</si>
  <si>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</si>
  <si>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</si>
  <si>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</si>
  <si>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</si>
  <si>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</si>
  <si>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</si>
  <si>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</si>
  <si>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</si>
  <si>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</si>
  <si>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</si>
  <si>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</si>
  <si>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</si>
  <si>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</si>
  <si>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</si>
  <si>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</si>
  <si>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</si>
  <si>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</si>
  <si>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</si>
  <si>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</si>
  <si>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</si>
  <si>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</si>
  <si>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</si>
  <si>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</si>
  <si>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</si>
  <si>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</si>
  <si>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</si>
  <si>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</si>
  <si>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</si>
  <si>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</si>
  <si>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</si>
  <si>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</si>
  <si>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</si>
  <si>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</si>
  <si>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</si>
  <si>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</si>
  <si>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</si>
  <si>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</si>
  <si>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</si>
  <si>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</si>
  <si>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</si>
  <si>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</si>
  <si>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</si>
  <si>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</si>
  <si>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</si>
  <si>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</si>
  <si>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</si>
  <si>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</si>
  <si>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</si>
  <si>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</si>
  <si>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</si>
  <si>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</si>
  <si>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</si>
  <si>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</si>
  <si>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</si>
  <si>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</si>
  <si>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</si>
  <si>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</si>
  <si>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</si>
  <si>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</si>
  <si>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</si>
  <si>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</si>
  <si>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</si>
  <si>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</si>
  <si>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</si>
  <si>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</si>
  <si>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</si>
  <si>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</si>
  <si>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</si>
  <si>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</si>
  <si>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</si>
  <si>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</si>
  <si>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</si>
  <si>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</si>
  <si>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</si>
  <si>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</si>
  <si>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</si>
  <si>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</si>
  <si>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</si>
  <si>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</si>
  <si>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</si>
  <si>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</si>
  <si>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</si>
  <si>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</si>
  <si>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</si>
  <si>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</si>
  <si>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</si>
  <si>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</si>
  <si>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</si>
  <si>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</si>
  <si>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</si>
  <si>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</si>
  <si>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</si>
  <si>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</si>
  <si>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</si>
  <si>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</si>
  <si>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</si>
  <si>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</si>
  <si>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</si>
  <si>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</si>
  <si>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</si>
  <si>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</si>
  <si>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</si>
  <si>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</si>
  <si>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</si>
  <si>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</si>
  <si>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</si>
  <si>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</si>
  <si>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</si>
  <si>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</si>
  <si>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</si>
  <si>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</si>
  <si>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</si>
  <si>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</si>
  <si>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</si>
  <si>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</si>
  <si>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</si>
  <si>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</si>
  <si>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</si>
  <si>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</si>
  <si>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</si>
  <si>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</si>
  <si>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</si>
  <si>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</si>
  <si>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</si>
  <si>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</si>
  <si>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</si>
  <si>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</si>
  <si>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</si>
  <si>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</si>
  <si>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</si>
  <si>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</si>
  <si>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</si>
  <si>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</si>
  <si>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</si>
  <si>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</si>
  <si>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</si>
  <si>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</si>
  <si>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</si>
  <si>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</si>
  <si>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</si>
  <si>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</si>
  <si>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</si>
  <si>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</si>
  <si>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</si>
  <si>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</si>
  <si>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</si>
  <si>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</si>
  <si>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</si>
  <si>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</si>
  <si>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</si>
  <si>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</si>
  <si>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</si>
  <si>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</si>
  <si>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</si>
  <si>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</si>
  <si>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</si>
  <si>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</si>
  <si>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</si>
  <si>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</si>
  <si>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</si>
  <si>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</si>
  <si>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</si>
  <si>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</si>
  <si>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</si>
  <si>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</si>
  <si>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</si>
  <si>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</si>
  <si>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</si>
  <si>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</si>
  <si>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</si>
  <si>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</si>
  <si>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</si>
  <si>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</si>
  <si>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</si>
  <si>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</si>
  <si>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</si>
  <si>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</si>
  <si>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</si>
  <si>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</si>
  <si>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</si>
  <si>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</si>
  <si>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</si>
  <si>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</si>
  <si>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</si>
  <si>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</si>
  <si>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</si>
  <si>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</si>
  <si>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</si>
  <si>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</si>
  <si>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</si>
  <si>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</si>
  <si>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</si>
  <si>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</si>
  <si>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</si>
  <si>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</si>
  <si>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</si>
  <si>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</si>
  <si>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</si>
  <si>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</si>
  <si>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</si>
  <si>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</si>
  <si>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</si>
  <si>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</si>
  <si>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</si>
  <si>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</si>
  <si>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</si>
  <si>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</si>
  <si>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</si>
  <si>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</si>
  <si>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</si>
  <si>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</si>
  <si>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</si>
  <si>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</si>
  <si>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</si>
  <si>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</si>
  <si>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</si>
  <si>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</si>
  <si>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</si>
  <si>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</si>
  <si>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</si>
  <si>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</si>
  <si>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</si>
  <si>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</si>
  <si>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</si>
  <si>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</si>
  <si>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</si>
  <si>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</si>
  <si>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</si>
  <si>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</si>
  <si>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</si>
  <si>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</si>
  <si>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</si>
  <si>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</si>
  <si>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</si>
  <si>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</si>
  <si>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</si>
  <si>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</si>
  <si>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</si>
  <si>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</si>
  <si>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</si>
  <si>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</si>
  <si>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</si>
  <si>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</si>
  <si>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</si>
  <si>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</si>
  <si>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</si>
  <si>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</si>
  <si>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</si>
  <si>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</si>
  <si>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</si>
  <si>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</si>
  <si>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</si>
  <si>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</si>
  <si>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</si>
  <si>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</si>
  <si>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</si>
  <si>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</si>
  <si>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</si>
  <si>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</si>
  <si>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</si>
  <si>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</si>
  <si>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</si>
  <si>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</si>
  <si>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</si>
  <si>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</si>
  <si>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</si>
  <si>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</si>
  <si>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</si>
  <si>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</si>
  <si>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</si>
  <si>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</si>
  <si>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</si>
  <si>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</si>
  <si>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</si>
  <si>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</si>
  <si>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</si>
  <si>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</si>
  <si>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</si>
  <si>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</si>
  <si>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</si>
  <si>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</si>
  <si>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</si>
  <si>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</si>
  <si>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</si>
  <si>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</si>
  <si>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</si>
  <si>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</si>
  <si>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</si>
  <si>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</si>
  <si>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</si>
  <si>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</si>
  <si>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</si>
  <si>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</si>
  <si>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</si>
  <si>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</si>
  <si>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</si>
  <si>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</si>
  <si>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</si>
  <si>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</si>
  <si>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</si>
  <si>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</si>
  <si>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</si>
  <si>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</si>
  <si>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</si>
  <si>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</si>
  <si>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</si>
  <si>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</si>
  <si>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</si>
  <si>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</si>
  <si>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</si>
  <si>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</si>
  <si>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</si>
  <si>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</si>
  <si>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</si>
  <si>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</si>
  <si>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</si>
  <si>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</si>
  <si>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</si>
  <si>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</si>
  <si>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</si>
  <si>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</si>
  <si>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</si>
  <si>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</si>
  <si>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</si>
  <si>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</si>
  <si>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</si>
  <si>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</si>
  <si>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</si>
  <si>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</si>
  <si>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</si>
  <si>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</si>
  <si>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</si>
  <si>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</si>
  <si>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</si>
  <si>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</si>
  <si>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</si>
  <si>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</si>
  <si>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</si>
  <si>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</si>
  <si>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</si>
  <si>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</si>
  <si>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</si>
  <si>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</si>
  <si>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</si>
  <si>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</si>
  <si>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</si>
  <si>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</si>
  <si>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</si>
  <si>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</si>
  <si>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</si>
  <si>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</si>
  <si>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</si>
  <si>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</si>
  <si>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</si>
  <si>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</si>
  <si>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</si>
  <si>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</si>
  <si>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</si>
  <si>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</si>
  <si>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</si>
  <si>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</si>
  <si>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</si>
  <si>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</si>
  <si>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</si>
  <si>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</si>
  <si>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</si>
  <si>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</si>
  <si>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</si>
  <si>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</si>
  <si>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</si>
  <si>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</si>
  <si>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</si>
  <si>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</si>
  <si>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</si>
  <si>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</si>
  <si>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</si>
  <si>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</si>
  <si>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</si>
  <si>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</si>
  <si>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</si>
  <si>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</si>
  <si>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</si>
  <si>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</si>
  <si>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</si>
  <si>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</si>
  <si>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</si>
  <si>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</si>
  <si>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</si>
  <si>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</si>
  <si>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</si>
  <si>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</si>
  <si>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</si>
  <si>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</si>
  <si>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</si>
  <si>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</si>
  <si>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</si>
  <si>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</si>
  <si>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</si>
  <si>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</si>
  <si>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</si>
  <si>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</si>
  <si>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</si>
  <si>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</si>
  <si>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</si>
  <si>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</si>
  <si>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</si>
  <si>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</si>
  <si>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</si>
  <si>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</si>
  <si>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</si>
  <si>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</si>
  <si>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</si>
  <si>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</si>
  <si>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</si>
  <si>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</si>
  <si>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</si>
  <si>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</si>
  <si>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</si>
  <si>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</si>
  <si>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</si>
  <si>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</si>
  <si>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</si>
  <si>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</si>
  <si>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</si>
  <si>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</si>
  <si>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</si>
  <si>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</si>
  <si>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</si>
  <si>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</si>
  <si>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</si>
  <si>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</si>
  <si>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</si>
  <si>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</si>
  <si>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</si>
  <si>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</si>
  <si>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</si>
  <si>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</si>
  <si>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</si>
  <si>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</si>
  <si>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</si>
  <si>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</si>
  <si>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</si>
  <si>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</si>
  <si>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</si>
  <si>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</si>
  <si>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</si>
  <si>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</si>
  <si>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</si>
  <si>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</si>
  <si>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</si>
  <si>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</si>
  <si>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</si>
  <si>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</si>
  <si>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</si>
  <si>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</si>
  <si>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</si>
  <si>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</si>
  <si>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</si>
  <si>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</si>
  <si>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</si>
  <si>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</si>
  <si>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</si>
  <si>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</si>
  <si>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</si>
  <si>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</si>
  <si>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</si>
  <si>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</si>
  <si>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</si>
  <si>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</si>
  <si>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</si>
  <si>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</si>
  <si>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</si>
  <si>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</si>
  <si>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</si>
  <si>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</si>
  <si>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</si>
  <si>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</si>
  <si>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</si>
  <si>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</si>
  <si>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</si>
  <si>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</si>
  <si>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</si>
  <si>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</si>
  <si>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</si>
  <si>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</si>
  <si>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</si>
  <si>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</si>
  <si>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</si>
  <si>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</si>
  <si>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</si>
  <si>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</si>
  <si>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</si>
  <si>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</si>
  <si>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</si>
  <si>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</si>
  <si>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</si>
  <si>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</si>
  <si>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</si>
  <si>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</si>
  <si>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</si>
  <si>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</si>
  <si>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</si>
  <si>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</si>
  <si>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</si>
  <si>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</si>
  <si>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</si>
  <si>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</si>
  <si>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</si>
  <si>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</si>
  <si>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</si>
  <si>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</si>
  <si>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</si>
  <si>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</si>
  <si>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</si>
  <si>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</si>
  <si>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</si>
  <si>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</si>
  <si>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</si>
  <si>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</si>
  <si>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</si>
  <si>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</si>
  <si>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</si>
  <si>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</si>
  <si>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</si>
  <si>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</si>
  <si>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</si>
  <si>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</si>
  <si>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</si>
  <si>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</si>
  <si>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</si>
  <si>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</si>
  <si>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</si>
  <si>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</si>
  <si>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</si>
  <si>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</si>
  <si>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</si>
  <si>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</si>
  <si>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</si>
  <si>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</si>
  <si>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</si>
  <si>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</si>
  <si>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</si>
  <si>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</si>
  <si>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</si>
  <si>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</si>
  <si>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</si>
  <si>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</si>
  <si>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</si>
  <si>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</si>
  <si>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</si>
  <si>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</si>
  <si>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</si>
  <si>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</si>
  <si>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</si>
  <si>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</si>
  <si>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</si>
  <si>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</si>
  <si>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</si>
  <si>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</si>
  <si>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</si>
  <si>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</si>
  <si>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</si>
  <si>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</si>
  <si>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</si>
  <si>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</si>
  <si>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</si>
  <si>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</si>
  <si>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</si>
  <si>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</si>
  <si>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</si>
  <si>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</si>
  <si>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</si>
  <si>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</si>
  <si>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</si>
  <si>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</si>
  <si>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</si>
  <si>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</si>
  <si>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</si>
  <si>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</si>
  <si>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</si>
  <si>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</si>
  <si>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</si>
  <si>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</si>
  <si>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</si>
  <si>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</si>
  <si>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</si>
  <si>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</si>
  <si>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</si>
  <si>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</si>
  <si>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</si>
  <si>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</si>
  <si>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</si>
  <si>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</si>
  <si>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</si>
  <si>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</si>
  <si>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</si>
  <si>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</si>
  <si>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</si>
  <si>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</si>
  <si>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</si>
  <si>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</si>
  <si>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</si>
  <si>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</si>
  <si>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</si>
  <si>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</si>
  <si>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</si>
  <si>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</si>
  <si>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</si>
  <si>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</si>
  <si>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</si>
  <si>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</si>
  <si>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</si>
  <si>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</si>
  <si>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</si>
  <si>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</si>
  <si>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</si>
  <si>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</si>
  <si>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</si>
  <si>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</si>
  <si>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</si>
  <si>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</si>
  <si>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</si>
  <si>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</si>
  <si>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</si>
  <si>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</si>
  <si>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</si>
  <si>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</si>
  <si>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</si>
  <si>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</si>
  <si>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</si>
  <si>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</si>
  <si>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</si>
  <si>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</si>
  <si>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</si>
  <si>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</si>
  <si>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</si>
  <si>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</si>
  <si>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</si>
  <si>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</si>
  <si>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</si>
  <si>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</si>
  <si>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</si>
  <si>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</si>
  <si>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</si>
  <si>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</si>
  <si>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</si>
  <si>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</si>
  <si>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</si>
  <si>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</si>
  <si>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</si>
  <si>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</si>
  <si>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</si>
  <si>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</si>
  <si>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</si>
  <si>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</si>
  <si>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</si>
  <si>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</si>
  <si>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</si>
  <si>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</si>
  <si>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</si>
  <si>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</si>
  <si>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</si>
  <si>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</si>
  <si>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</si>
  <si>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</si>
  <si>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</si>
  <si>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</si>
  <si>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</si>
  <si>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</si>
  <si>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</si>
  <si>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</si>
  <si>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</si>
  <si>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</si>
  <si>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</si>
  <si>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</si>
  <si>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</si>
  <si>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</si>
  <si>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</si>
  <si>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</si>
  <si>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</si>
  <si>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</si>
  <si>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</si>
  <si>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</si>
  <si>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</si>
  <si>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</si>
  <si>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</si>
  <si>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</si>
  <si>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</si>
  <si>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</si>
  <si>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</si>
  <si>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</si>
  <si>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</si>
  <si>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</si>
  <si>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</si>
  <si>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</si>
  <si>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</si>
  <si>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</si>
  <si>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</si>
  <si>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</si>
  <si>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</si>
  <si>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</si>
  <si>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</si>
  <si>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</si>
  <si>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</si>
  <si>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</si>
  <si>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</si>
  <si>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</si>
  <si>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</si>
  <si>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</si>
  <si>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</si>
  <si>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</si>
  <si>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</si>
  <si>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</si>
  <si>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</si>
  <si>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</si>
  <si>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</si>
  <si>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</si>
  <si>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</si>
  <si>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</si>
  <si>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</si>
  <si>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</si>
  <si>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</si>
  <si>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</si>
  <si>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</si>
  <si>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</si>
  <si>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</si>
  <si>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</si>
  <si>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</si>
  <si>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</si>
  <si>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</si>
  <si>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</si>
  <si>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</si>
  <si>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</si>
  <si>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</si>
  <si>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</si>
  <si>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</si>
  <si>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</si>
  <si>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</si>
  <si>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</si>
  <si>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</si>
  <si>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</si>
  <si>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</si>
  <si>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</si>
  <si>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</si>
  <si>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</si>
  <si>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</si>
  <si>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</si>
  <si>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</si>
  <si>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</si>
  <si>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</si>
  <si>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</si>
  <si>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</si>
  <si>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</si>
  <si>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</si>
  <si>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</si>
  <si>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</si>
  <si>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</si>
  <si>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</si>
  <si>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</si>
  <si>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</si>
  <si>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</si>
  <si>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</si>
  <si>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</si>
  <si>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</si>
  <si>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</si>
  <si>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</si>
  <si>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</si>
  <si>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</si>
  <si>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</si>
  <si>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</si>
  <si>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</si>
  <si>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</si>
  <si>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</si>
  <si>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</si>
  <si>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</si>
  <si>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</si>
  <si>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</si>
  <si>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</si>
  <si>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</si>
  <si>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</si>
  <si>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</si>
  <si>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</si>
  <si>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</si>
  <si>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</si>
  <si>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</si>
  <si>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</si>
  <si>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</si>
  <si>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</si>
  <si>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</si>
  <si>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</si>
  <si>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</si>
  <si>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</si>
  <si>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</si>
  <si>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</si>
  <si>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</si>
  <si>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</si>
  <si>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</si>
  <si>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</si>
  <si>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</si>
  <si>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</si>
  <si>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</si>
  <si>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</si>
  <si>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</si>
  <si>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</si>
  <si>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</si>
  <si>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</si>
  <si>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</si>
  <si>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</si>
  <si>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</si>
  <si>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</si>
  <si>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</si>
  <si>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</si>
  <si>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</si>
  <si>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</si>
  <si>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</si>
  <si>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</si>
  <si>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</si>
  <si>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</si>
  <si>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</si>
  <si>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</si>
  <si>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</si>
  <si>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</si>
  <si>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</si>
  <si>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</si>
  <si>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</si>
  <si>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</si>
  <si>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</si>
  <si>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</si>
  <si>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</si>
  <si>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</si>
  <si>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</si>
  <si>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</si>
  <si>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</si>
  <si>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</si>
  <si>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</si>
  <si>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</si>
  <si>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</si>
  <si>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</si>
  <si>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</si>
  <si>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</si>
  <si>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</si>
  <si>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</si>
  <si>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</si>
  <si>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</si>
  <si>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</si>
  <si>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</si>
  <si>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</si>
  <si>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</si>
  <si>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</si>
  <si>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</si>
  <si>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</si>
  <si>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</si>
  <si>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</si>
  <si>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</si>
  <si>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</si>
  <si>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</si>
  <si>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</si>
  <si>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</si>
  <si>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</si>
  <si>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</si>
  <si>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</si>
  <si>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</si>
  <si>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</si>
  <si>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</si>
  <si>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</si>
  <si>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</si>
  <si>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</si>
  <si>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</si>
  <si>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</si>
  <si>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</si>
  <si>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</si>
  <si>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</si>
  <si>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</si>
  <si>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</si>
  <si>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</si>
  <si>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</si>
  <si>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</si>
  <si>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</si>
  <si>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</si>
  <si>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</si>
  <si>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</si>
  <si>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</si>
  <si>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</si>
  <si>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</si>
  <si>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</si>
  <si>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</si>
  <si>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</si>
  <si>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</si>
  <si>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</si>
  <si>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</si>
  <si>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</si>
  <si>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</si>
  <si>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</si>
  <si>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</si>
  <si>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</si>
  <si>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</si>
  <si>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</si>
  <si>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</si>
  <si>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</si>
  <si>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</si>
  <si>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</si>
  <si>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</si>
  <si>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</si>
  <si>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</si>
  <si>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</si>
  <si>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</si>
  <si>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</si>
  <si>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</si>
  <si>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</si>
  <si>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</si>
  <si>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</si>
  <si>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</si>
  <si>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</si>
  <si>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</si>
  <si>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</si>
  <si>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</si>
  <si>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</si>
  <si>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</si>
  <si>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</si>
  <si>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</si>
  <si>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</si>
  <si>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</si>
  <si>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</si>
  <si>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</si>
  <si>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</si>
  <si>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</si>
  <si>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</si>
  <si>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</si>
  <si>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</si>
  <si>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</si>
  <si>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</si>
  <si>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</si>
  <si>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</si>
  <si>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</si>
  <si>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</si>
  <si>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</si>
  <si>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</si>
  <si>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</si>
  <si>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</si>
  <si>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</si>
  <si>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</si>
  <si>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</si>
  <si>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</si>
  <si>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</si>
  <si>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</si>
  <si>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</si>
  <si>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</si>
  <si>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</si>
  <si>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</si>
  <si>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</si>
  <si>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</si>
  <si>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</si>
  <si>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</si>
  <si>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</si>
  <si>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</si>
  <si>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</si>
  <si>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</si>
  <si>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</si>
  <si>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</si>
  <si>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</si>
  <si>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</si>
  <si>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</si>
  <si>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</si>
  <si>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</si>
  <si>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</si>
  <si>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</si>
  <si>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</si>
  <si>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</si>
  <si>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</si>
  <si>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</si>
  <si>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</si>
  <si>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</si>
  <si>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</si>
  <si>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</si>
  <si>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</si>
  <si>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</si>
  <si>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</si>
  <si>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</si>
  <si>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</si>
  <si>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</si>
  <si>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</si>
  <si>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</si>
  <si>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</si>
  <si>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</si>
  <si>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</si>
  <si>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</si>
  <si>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</si>
  <si>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</si>
  <si>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</si>
  <si>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</si>
  <si>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</si>
  <si>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</si>
  <si>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</si>
  <si>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</si>
  <si>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</si>
  <si>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</si>
  <si>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</si>
  <si>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</si>
  <si>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</si>
  <si>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</si>
  <si>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</si>
  <si>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</si>
  <si>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</si>
  <si>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</si>
  <si>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</si>
  <si>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</si>
  <si>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</si>
  <si>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</si>
  <si>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</si>
  <si>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</si>
  <si>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</si>
  <si>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</si>
  <si>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</si>
  <si>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</si>
  <si>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</si>
  <si>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</si>
  <si>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</si>
  <si>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</si>
  <si>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</si>
  <si>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</si>
  <si>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</si>
  <si>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</si>
  <si>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</si>
  <si>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</si>
  <si>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</si>
  <si>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</si>
  <si>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</si>
  <si>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</si>
  <si>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</si>
  <si>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</si>
  <si>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</si>
  <si>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</si>
  <si>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</si>
  <si>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</si>
  <si>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</si>
  <si>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</si>
  <si>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</si>
  <si>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</si>
  <si>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</si>
  <si>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</si>
  <si>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</si>
  <si>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</si>
  <si>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</si>
  <si>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</si>
  <si>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</si>
  <si>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</si>
  <si>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</si>
  <si>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</si>
  <si>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</si>
  <si>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</si>
  <si>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</si>
  <si>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</si>
  <si>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</si>
  <si>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</si>
  <si>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</si>
  <si>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</si>
  <si>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</si>
  <si>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</si>
  <si>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</si>
  <si>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</si>
  <si>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</si>
  <si>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</si>
  <si>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</si>
  <si>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</si>
  <si>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</si>
  <si>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</si>
  <si>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</si>
  <si>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</si>
  <si>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</si>
  <si>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</si>
  <si>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</si>
  <si>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</si>
  <si>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</si>
  <si>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</si>
  <si>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</si>
  <si>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</si>
  <si>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</si>
  <si>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</si>
  <si>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</si>
  <si>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</si>
  <si>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</si>
  <si>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</si>
  <si>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</si>
  <si>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</si>
  <si>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</si>
  <si>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</si>
  <si>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</si>
  <si>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</si>
  <si>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</si>
  <si>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</si>
  <si>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</si>
  <si>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</si>
  <si>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</si>
  <si>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</si>
  <si>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</si>
  <si>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</si>
  <si>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</si>
  <si>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</si>
  <si>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</si>
  <si>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</si>
  <si>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</si>
  <si>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</si>
  <si>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</si>
  <si>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</si>
  <si>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</si>
  <si>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</si>
  <si>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</si>
  <si>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</si>
  <si>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</si>
  <si>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</si>
  <si>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</si>
  <si>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</si>
  <si>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</si>
  <si>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</si>
  <si>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</si>
  <si>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</si>
  <si>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</si>
  <si>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</si>
  <si>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</si>
  <si>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</si>
  <si>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</si>
  <si>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</si>
  <si>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</si>
  <si>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</si>
  <si>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</si>
  <si>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</si>
  <si>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</si>
  <si>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</si>
  <si>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</si>
  <si>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</si>
  <si>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</si>
  <si>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</si>
  <si>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</si>
  <si>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</si>
  <si>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</si>
  <si>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</si>
  <si>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</si>
  <si>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</si>
  <si>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</si>
  <si>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</si>
  <si>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</si>
  <si>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</si>
  <si>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</si>
  <si>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</si>
  <si>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</si>
  <si>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</si>
  <si>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</si>
  <si>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</si>
  <si>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</si>
  <si>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</si>
  <si>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</si>
  <si>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</si>
  <si>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</si>
  <si>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</si>
  <si>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</si>
  <si>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</si>
  <si>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</si>
  <si>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</si>
  <si>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</si>
  <si>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</si>
  <si>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</si>
  <si>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</si>
  <si>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</si>
  <si>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</si>
  <si>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</si>
  <si>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</si>
  <si>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</si>
  <si>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</si>
  <si>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</si>
  <si>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</si>
  <si>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</si>
  <si>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</si>
  <si>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</si>
  <si>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</si>
  <si>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</si>
  <si>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</si>
  <si>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</si>
  <si>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</si>
  <si>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</si>
  <si>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</si>
  <si>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</si>
  <si>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</si>
  <si>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</si>
  <si>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</si>
  <si>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</si>
  <si>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</si>
  <si>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</si>
  <si>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</si>
  <si>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</si>
  <si>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</si>
  <si>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</si>
  <si>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</si>
  <si>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</si>
  <si>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</si>
  <si>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</si>
  <si>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</si>
  <si>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</si>
  <si>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</si>
  <si>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</si>
  <si>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</si>
  <si>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</si>
  <si>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</si>
  <si>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</si>
  <si>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</si>
  <si>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</si>
  <si>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</si>
  <si>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</si>
  <si>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</si>
  <si>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</si>
  <si>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</si>
  <si>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</si>
  <si>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</si>
  <si>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</si>
  <si>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</si>
  <si>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</si>
  <si>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</si>
  <si>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</si>
  <si>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</si>
  <si>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</si>
  <si>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</si>
  <si>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</si>
  <si>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</si>
  <si>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</si>
  <si>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</si>
  <si>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</si>
  <si>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</si>
  <si>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</si>
  <si>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</si>
  <si>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</si>
  <si>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</si>
  <si>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</si>
  <si>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</si>
  <si>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</si>
  <si>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</si>
  <si>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</si>
  <si>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</si>
  <si>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</si>
  <si>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</si>
  <si>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</si>
  <si>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</si>
  <si>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</si>
  <si>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</si>
  <si>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</si>
  <si>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</si>
  <si>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</si>
  <si>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</si>
  <si>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</si>
  <si>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</si>
  <si>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</si>
  <si>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</si>
  <si>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</si>
  <si>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</si>
  <si>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</si>
  <si>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</si>
  <si>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</si>
  <si>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</si>
  <si>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</si>
  <si>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</si>
  <si>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</si>
  <si>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</si>
  <si>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</si>
  <si>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</si>
  <si>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</si>
  <si>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</si>
  <si>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</si>
  <si>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</si>
  <si>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</si>
  <si>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</si>
  <si>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</si>
  <si>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</si>
  <si>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</si>
  <si>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</si>
  <si>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</si>
  <si>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</si>
  <si>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</si>
  <si>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</si>
  <si>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</si>
  <si>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</si>
  <si>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</si>
  <si>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</si>
  <si>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</si>
  <si>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</si>
  <si>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</si>
  <si>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</si>
  <si>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</si>
  <si>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</si>
  <si>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</si>
  <si>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</si>
  <si>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</si>
  <si>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</si>
  <si>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</si>
  <si>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</si>
  <si>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</si>
  <si>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</si>
  <si>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</si>
  <si>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</si>
  <si>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</si>
  <si>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</si>
  <si>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</si>
  <si>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</si>
  <si>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</si>
  <si>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</si>
  <si>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</si>
  <si>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</si>
  <si>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</si>
  <si>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</si>
  <si>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</si>
  <si>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</si>
  <si>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</si>
  <si>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</si>
  <si>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</si>
  <si>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</si>
  <si>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</si>
  <si>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</si>
  <si>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</si>
  <si>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</si>
  <si>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</si>
  <si>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</si>
  <si>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</si>
  <si>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</si>
  <si>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</si>
  <si>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</si>
  <si>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</si>
  <si>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</si>
  <si>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</si>
  <si>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</si>
  <si>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</si>
  <si>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</si>
  <si>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</si>
  <si>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</si>
  <si>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</si>
  <si>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</si>
  <si>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</si>
  <si>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</si>
  <si>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</si>
  <si>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</si>
  <si>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</si>
  <si>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</si>
  <si>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</si>
  <si>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</si>
  <si>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</si>
  <si>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</si>
  <si>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</si>
  <si>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</si>
  <si>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</si>
  <si>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</si>
  <si>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</si>
  <si>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</si>
  <si>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</si>
  <si>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</si>
  <si>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</si>
  <si>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</si>
  <si>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</si>
  <si>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</si>
  <si>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</si>
  <si>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</si>
  <si>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</si>
  <si>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</si>
  <si>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</si>
  <si>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</si>
  <si>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</si>
  <si>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</si>
  <si>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</si>
  <si>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</si>
  <si>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</si>
  <si>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</si>
  <si>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</si>
  <si>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</si>
  <si>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</si>
  <si>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</si>
  <si>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</si>
  <si>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</si>
  <si>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</si>
  <si>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</si>
  <si>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</si>
  <si>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</si>
  <si>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</si>
  <si>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</si>
  <si>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</si>
  <si>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</si>
  <si>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</si>
  <si>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</si>
  <si>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</si>
  <si>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</si>
  <si>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</si>
  <si>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</si>
  <si>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</si>
  <si>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</si>
  <si>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</si>
  <si>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</si>
  <si>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</si>
  <si>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</si>
  <si>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</si>
  <si>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</si>
  <si>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</si>
  <si>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</si>
  <si>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</si>
  <si>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</si>
  <si>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</si>
  <si>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</si>
  <si>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</si>
  <si>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</si>
  <si>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</si>
  <si>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</si>
  <si>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</si>
  <si>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</si>
  <si>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</si>
  <si>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</si>
  <si>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</si>
  <si>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</si>
  <si>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</si>
  <si>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</si>
  <si>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</si>
  <si>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</si>
  <si>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</si>
  <si>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</si>
  <si>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</si>
  <si>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</si>
  <si>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</si>
  <si>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</si>
  <si>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</si>
  <si>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</si>
  <si>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</si>
  <si>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</si>
  <si>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</si>
  <si>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</si>
  <si>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</si>
  <si>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</si>
  <si>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</si>
  <si>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</si>
  <si>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</si>
  <si>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</si>
  <si>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</si>
  <si>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</si>
  <si>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</si>
  <si>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</si>
  <si>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</si>
  <si>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</si>
  <si>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</si>
  <si>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</si>
  <si>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</si>
  <si>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</si>
  <si>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</si>
  <si>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</si>
  <si>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</si>
  <si>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</si>
  <si>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</si>
  <si>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</si>
  <si>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</si>
  <si>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</si>
  <si>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</si>
  <si>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</si>
  <si>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</si>
  <si>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</si>
  <si>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</si>
  <si>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</si>
  <si>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</si>
  <si>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</si>
  <si>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</si>
  <si>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</si>
  <si>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</si>
  <si>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</si>
  <si>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</si>
  <si>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</si>
  <si>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</si>
  <si>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</si>
  <si>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</si>
  <si>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</si>
  <si>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</si>
  <si>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</si>
  <si>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</si>
  <si>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</si>
  <si>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</si>
  <si>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</si>
  <si>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</si>
  <si>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</si>
  <si>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</si>
  <si>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</si>
  <si>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</si>
  <si>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</si>
  <si>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</si>
  <si>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</si>
  <si>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</si>
  <si>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</si>
  <si>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</si>
  <si>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</si>
  <si>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</si>
  <si>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</si>
  <si>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</si>
  <si>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</si>
  <si>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</si>
  <si>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</si>
  <si>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</si>
  <si>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</si>
  <si>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</si>
  <si>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</si>
  <si>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</si>
  <si>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</si>
  <si>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</si>
  <si>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</si>
  <si>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</si>
  <si>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</si>
  <si>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</si>
  <si>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</si>
  <si>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</si>
  <si>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</si>
  <si>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</si>
  <si>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</si>
  <si>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</si>
  <si>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</si>
  <si>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</si>
  <si>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</si>
  <si>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</si>
  <si>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</si>
  <si>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</si>
  <si>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</si>
  <si>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</si>
  <si>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</si>
  <si>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</si>
  <si>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</si>
  <si>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</si>
  <si>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</si>
  <si>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</si>
  <si>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</si>
  <si>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</si>
  <si>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</si>
  <si>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</si>
  <si>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</si>
  <si>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</si>
  <si>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</si>
  <si>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</si>
  <si>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</si>
  <si>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</si>
  <si>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</si>
  <si>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</si>
  <si>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</si>
  <si>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</si>
  <si>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</si>
  <si>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</si>
  <si>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</si>
  <si>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</si>
  <si>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</si>
  <si>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</si>
  <si>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</si>
  <si>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</si>
  <si>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</si>
  <si>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</si>
  <si>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</si>
  <si>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</si>
  <si>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</si>
  <si>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</si>
  <si>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</si>
  <si>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</si>
  <si>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</si>
  <si>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</si>
  <si>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</si>
  <si>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</si>
  <si>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</si>
  <si>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</si>
  <si>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</si>
  <si>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</si>
  <si>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</si>
  <si>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</si>
  <si>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</si>
  <si>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</si>
  <si>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</si>
  <si>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</si>
  <si>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</si>
  <si>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</si>
  <si>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</si>
  <si>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</si>
  <si>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</si>
  <si>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</si>
  <si>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</si>
  <si>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</si>
  <si>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</si>
  <si>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</si>
  <si>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</si>
  <si>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</si>
  <si>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</si>
  <si>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</si>
  <si>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</si>
  <si>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</si>
  <si>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</si>
  <si>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</si>
  <si>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</si>
  <si>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</si>
  <si>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</si>
  <si>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</si>
  <si>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</si>
  <si>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</si>
  <si>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</si>
  <si>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</si>
  <si>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</si>
  <si>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</si>
  <si>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</si>
  <si>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</si>
  <si>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</si>
  <si>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</si>
  <si>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</si>
  <si>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</si>
  <si>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</si>
  <si>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</si>
  <si>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</si>
  <si>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</si>
  <si>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</si>
  <si>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</si>
  <si>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</si>
  <si>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</si>
  <si>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</si>
  <si>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</si>
  <si>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</si>
  <si>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</si>
  <si>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</si>
  <si>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</si>
  <si>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</si>
  <si>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</si>
  <si>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</si>
  <si>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</si>
  <si>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</si>
  <si>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</si>
  <si>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</si>
  <si>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</si>
  <si>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</si>
  <si>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</si>
  <si>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</si>
  <si>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</si>
  <si>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</si>
  <si>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</si>
  <si>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</si>
  <si>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</si>
  <si>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</si>
  <si>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</si>
  <si>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</si>
  <si>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</si>
  <si>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</si>
  <si>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</si>
  <si>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</si>
  <si>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</si>
  <si>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</si>
  <si>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</si>
  <si>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</si>
  <si>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</si>
  <si>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</si>
  <si>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</si>
  <si>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</si>
  <si>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</si>
  <si>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</si>
  <si>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</si>
  <si>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</si>
  <si>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</si>
  <si>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</si>
  <si>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</si>
  <si>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</si>
  <si>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</si>
  <si>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</si>
  <si>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</si>
  <si>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</si>
  <si>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</si>
  <si>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</si>
  <si>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</si>
  <si>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</si>
  <si>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</si>
  <si>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</si>
  <si>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</si>
  <si>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</si>
  <si>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</si>
  <si>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</si>
  <si>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</si>
  <si>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</si>
  <si>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</si>
  <si>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</si>
  <si>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</si>
  <si>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</si>
  <si>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</si>
  <si>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</si>
  <si>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</si>
  <si>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</si>
  <si>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</si>
  <si>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</si>
  <si>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</si>
  <si>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</si>
  <si>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</si>
  <si>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</si>
  <si>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</si>
  <si>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</si>
  <si>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</si>
  <si>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</si>
  <si>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</si>
  <si>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</si>
  <si>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</si>
  <si>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</si>
  <si>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</si>
  <si>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</si>
  <si>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</si>
  <si>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</si>
  <si>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</si>
  <si>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</si>
  <si>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</si>
  <si>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</si>
  <si>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</si>
  <si>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</si>
  <si>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</si>
  <si>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</si>
  <si>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</si>
  <si>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</si>
  <si>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</si>
  <si>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</si>
  <si>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</si>
  <si>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</si>
  <si>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</si>
  <si>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</si>
  <si>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</si>
  <si>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</si>
  <si>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</si>
  <si>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</si>
  <si>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</si>
  <si>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</si>
  <si>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</si>
  <si>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</si>
  <si>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</si>
  <si>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</si>
  <si>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</si>
  <si>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</si>
  <si>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</si>
  <si>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</si>
  <si>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</si>
  <si>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</si>
  <si>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</si>
  <si>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</si>
  <si>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</si>
  <si>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</si>
  <si>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</si>
  <si>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</si>
  <si>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</si>
  <si>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</si>
  <si>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</si>
  <si>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</si>
  <si>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</si>
  <si>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</si>
  <si>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</si>
  <si>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</si>
  <si>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</si>
  <si>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</si>
  <si>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</si>
  <si>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</si>
  <si>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</si>
  <si>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</si>
  <si>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</si>
  <si>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</si>
  <si>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</si>
  <si>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</si>
  <si>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</si>
  <si>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</si>
  <si>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</si>
  <si>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</si>
  <si>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</si>
  <si>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</si>
  <si>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</si>
  <si>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</si>
  <si>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</si>
  <si>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</si>
  <si>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</si>
  <si>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</si>
  <si>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</si>
  <si>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</si>
  <si>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</si>
  <si>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</si>
  <si>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</si>
  <si>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</si>
  <si>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</si>
  <si>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</si>
  <si>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</si>
  <si>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</si>
  <si>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</si>
  <si>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</si>
  <si>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</si>
  <si>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</si>
  <si>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</si>
  <si>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</si>
  <si>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</si>
  <si>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</si>
  <si>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</si>
  <si>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</si>
  <si>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</si>
  <si>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</si>
  <si>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</si>
  <si>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</si>
  <si>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</si>
  <si>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</si>
  <si>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</si>
  <si>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</si>
  <si>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</si>
  <si>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</si>
  <si>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</si>
  <si>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</si>
  <si>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</si>
  <si>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</si>
  <si>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</si>
  <si>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</si>
  <si>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</si>
  <si>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</si>
  <si>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</si>
  <si>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</si>
  <si>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</si>
  <si>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</si>
  <si>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</si>
  <si>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</si>
  <si>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</si>
  <si>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</si>
  <si>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</si>
  <si>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</si>
  <si>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</si>
  <si>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</si>
  <si>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</si>
  <si>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</si>
  <si>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</si>
  <si>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</si>
  <si>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</si>
  <si>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</si>
  <si>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</si>
  <si>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</si>
  <si>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</si>
  <si>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</si>
  <si>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</si>
  <si>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</si>
  <si>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</si>
  <si>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</si>
  <si>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</si>
  <si>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</si>
  <si>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</si>
  <si>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</si>
  <si>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</si>
  <si>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</si>
  <si>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</si>
  <si>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</si>
  <si>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</si>
  <si>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</si>
  <si>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</si>
  <si>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</si>
  <si>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</si>
  <si>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</si>
  <si>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</si>
  <si>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</si>
  <si>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</si>
  <si>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</si>
  <si>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</si>
  <si>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</si>
  <si>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</si>
  <si>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</si>
  <si>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</si>
  <si>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</si>
  <si>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</si>
  <si>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</si>
  <si>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</si>
  <si>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</si>
  <si>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</si>
  <si>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</si>
  <si>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</si>
  <si>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</si>
  <si>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</si>
  <si>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</si>
  <si>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</si>
  <si>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</si>
  <si>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</si>
  <si>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</si>
  <si>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</si>
  <si>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</si>
  <si>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</si>
  <si>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</si>
  <si>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</si>
  <si>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</si>
  <si>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</si>
  <si>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</si>
  <si>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</si>
  <si>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</si>
  <si>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</si>
  <si>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</si>
  <si>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</si>
  <si>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</si>
  <si>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</si>
  <si>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</si>
  <si>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</si>
  <si>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</si>
  <si>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</si>
  <si>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</si>
  <si>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</si>
  <si>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</si>
  <si>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</si>
  <si>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</si>
  <si>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</si>
  <si>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</si>
  <si>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</si>
  <si>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</si>
  <si>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</si>
  <si>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</si>
  <si>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</si>
  <si>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</si>
  <si>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</si>
  <si>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</si>
  <si>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</si>
  <si>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</si>
  <si>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</si>
  <si>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</si>
  <si>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</si>
  <si>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</si>
  <si>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</si>
  <si>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</si>
  <si>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</si>
  <si>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</si>
  <si>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</si>
  <si>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</si>
  <si>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</si>
  <si>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</si>
  <si>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</si>
  <si>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</si>
  <si>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</si>
  <si>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</si>
  <si>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</si>
  <si>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</si>
  <si>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</si>
  <si>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</si>
  <si>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</si>
  <si>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</si>
  <si>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</si>
  <si>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</si>
  <si>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</si>
  <si>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</si>
  <si>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</si>
  <si>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</si>
  <si>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</si>
  <si>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</si>
  <si>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</si>
  <si>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</si>
  <si>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</si>
  <si>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</si>
  <si>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</si>
  <si>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</si>
  <si>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</si>
  <si>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</si>
  <si>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</si>
  <si>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</si>
  <si>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</si>
  <si>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</si>
  <si>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</si>
  <si>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</si>
  <si>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</si>
  <si>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</si>
  <si>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</si>
  <si>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</si>
  <si>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</si>
  <si>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</si>
  <si>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</si>
  <si>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</si>
  <si>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</si>
  <si>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</si>
  <si>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</si>
  <si>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</si>
  <si>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</si>
  <si>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</si>
  <si>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</si>
  <si>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</si>
  <si>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</si>
  <si>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</si>
  <si>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</si>
  <si>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</si>
  <si>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</si>
  <si>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</si>
  <si>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</si>
  <si>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</si>
  <si>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</si>
  <si>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</si>
  <si>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</si>
  <si>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</si>
  <si>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</si>
  <si>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</si>
  <si>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</si>
  <si>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</si>
  <si>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</si>
  <si>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</si>
  <si>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</si>
  <si>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</si>
  <si>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</si>
  <si>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</si>
  <si>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</si>
  <si>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</si>
  <si>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</si>
  <si>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</si>
  <si>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</si>
  <si>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</si>
  <si>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</si>
  <si>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</si>
  <si>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</si>
  <si>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</si>
  <si>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</si>
  <si>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</si>
  <si>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</si>
  <si>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</si>
  <si>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</si>
  <si>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</si>
  <si>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</si>
  <si>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</si>
  <si>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</si>
  <si>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</si>
  <si>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</si>
  <si>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</si>
  <si>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</si>
  <si>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</si>
  <si>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</si>
  <si>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</si>
  <si>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</si>
  <si>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</si>
  <si>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</si>
  <si>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</si>
  <si>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</si>
  <si>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</si>
  <si>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</si>
  <si>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</si>
  <si>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</si>
  <si>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</si>
  <si>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</si>
  <si>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</si>
  <si>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</si>
  <si>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</si>
  <si>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</si>
  <si>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</si>
  <si>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</si>
  <si>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</si>
  <si>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</si>
  <si>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</si>
  <si>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</si>
  <si>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</si>
  <si>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</si>
  <si>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</si>
  <si>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</si>
  <si>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</si>
  <si>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</si>
  <si>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</si>
  <si>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</si>
  <si>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</si>
  <si>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</si>
  <si>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</si>
  <si>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</si>
  <si>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</si>
  <si>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</si>
  <si>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</si>
  <si>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</si>
  <si>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</si>
  <si>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</si>
  <si>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</si>
  <si>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</si>
  <si>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</si>
  <si>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</si>
  <si>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</si>
  <si>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</si>
  <si>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</si>
  <si>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</si>
  <si>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</si>
  <si>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</si>
  <si>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</si>
  <si>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</si>
  <si>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</si>
  <si>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</si>
  <si>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</si>
  <si>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</si>
  <si>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</si>
  <si>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</si>
  <si>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</si>
  <si>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</si>
  <si>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</si>
  <si>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</si>
  <si>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</si>
  <si>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</si>
  <si>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</si>
  <si>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</si>
  <si>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</si>
  <si>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</si>
  <si>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</si>
  <si>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</si>
  <si>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</si>
  <si>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</si>
  <si>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</si>
  <si>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</si>
  <si>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</si>
  <si>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</si>
  <si>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</si>
  <si>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</si>
  <si>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</si>
  <si>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</si>
  <si>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</si>
  <si>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</si>
  <si>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</si>
  <si>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</si>
  <si>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</si>
  <si>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</si>
  <si>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</si>
  <si>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</si>
  <si>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</si>
  <si>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</si>
  <si>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</si>
  <si>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</si>
  <si>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</si>
  <si>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</si>
  <si>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</si>
  <si>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</si>
  <si>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</si>
  <si>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</si>
  <si>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</si>
  <si>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</si>
  <si>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</si>
  <si>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</si>
  <si>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</si>
  <si>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</si>
  <si>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</si>
  <si>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</si>
  <si>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</si>
  <si>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</si>
  <si>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</si>
  <si>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</si>
  <si>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</si>
  <si>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</si>
  <si>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</si>
  <si>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</si>
  <si>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</si>
  <si>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</si>
  <si>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</si>
  <si>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</si>
  <si>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</si>
  <si>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</si>
  <si>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</si>
  <si>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</si>
  <si>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</si>
  <si>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</si>
  <si>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</si>
  <si>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</si>
  <si>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</si>
  <si>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</si>
  <si>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</si>
  <si>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</si>
  <si>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</si>
  <si>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</si>
  <si>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</si>
  <si>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</si>
  <si>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</si>
  <si>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</si>
  <si>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</si>
  <si>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</si>
  <si>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</si>
  <si>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</si>
  <si>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</si>
  <si>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</si>
  <si>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</si>
  <si>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</si>
  <si>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</si>
  <si>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</si>
  <si>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</si>
  <si>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</si>
  <si>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</si>
  <si>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</si>
  <si>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</si>
  <si>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</si>
  <si>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</si>
  <si>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</si>
  <si>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</si>
  <si>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</si>
  <si>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</si>
  <si>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</si>
  <si>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</si>
  <si>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</si>
  <si>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</si>
  <si>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</si>
  <si>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</si>
  <si>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</si>
  <si>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</si>
  <si>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</si>
  <si>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</si>
  <si>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</si>
  <si>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</si>
  <si>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</si>
  <si>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</si>
  <si>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</si>
  <si>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</si>
  <si>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</si>
  <si>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</si>
  <si>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</si>
  <si>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</si>
  <si>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</si>
  <si>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</si>
  <si>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</si>
  <si>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</si>
  <si>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</si>
  <si>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</si>
  <si>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</si>
  <si>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</si>
  <si>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</si>
  <si>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</si>
  <si>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</si>
  <si>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</si>
  <si>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</si>
  <si>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</si>
  <si>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</si>
  <si>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</si>
  <si>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</si>
  <si>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</si>
  <si>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</si>
  <si>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</si>
  <si>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</si>
  <si>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</si>
  <si>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</si>
  <si>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</si>
  <si>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</si>
  <si>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</si>
  <si>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</si>
  <si>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</si>
  <si>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</si>
  <si>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</si>
  <si>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</si>
  <si>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</si>
  <si>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</si>
  <si>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</si>
  <si>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</si>
  <si>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</si>
  <si>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</si>
  <si>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</si>
  <si>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</si>
  <si>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</si>
  <si>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</si>
  <si>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</si>
  <si>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</si>
  <si>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</si>
  <si>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</si>
  <si>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</si>
  <si>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</si>
  <si>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</si>
  <si>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</si>
  <si>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</si>
  <si>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</si>
  <si>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</si>
  <si>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</si>
  <si>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</si>
  <si>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</si>
  <si>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</si>
  <si>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</si>
  <si>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</si>
  <si>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</si>
  <si>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</si>
  <si>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</si>
  <si>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</si>
  <si>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</si>
  <si>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</si>
  <si>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</si>
  <si>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</si>
  <si>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</si>
  <si>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</si>
  <si>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</si>
  <si>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</si>
  <si>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</si>
  <si>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</si>
  <si>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</si>
  <si>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</si>
  <si>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</si>
  <si>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</si>
  <si>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</si>
  <si>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</si>
  <si>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</si>
  <si>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</si>
  <si>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</si>
  <si>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</si>
  <si>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</si>
  <si>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</si>
  <si>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</si>
  <si>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</si>
  <si>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</si>
  <si>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</si>
  <si>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</si>
  <si>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</si>
  <si>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</si>
  <si>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</si>
  <si>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</si>
  <si>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</si>
  <si>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</si>
  <si>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</si>
  <si>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</si>
  <si>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</si>
  <si>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</si>
  <si>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</si>
  <si>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</si>
  <si>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</si>
  <si>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</si>
  <si>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</si>
  <si>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</si>
  <si>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</si>
  <si>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</si>
  <si>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</si>
  <si>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</si>
  <si>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</si>
  <si>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</si>
  <si>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</si>
  <si>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</si>
  <si>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</si>
  <si>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</si>
  <si>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</si>
  <si>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</si>
  <si>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</si>
  <si>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</si>
  <si>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</si>
  <si>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</si>
  <si>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</si>
  <si>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</si>
  <si>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</si>
  <si>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</si>
  <si>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</si>
  <si>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</si>
  <si>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</si>
  <si>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</si>
  <si>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</si>
  <si>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</si>
  <si>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</si>
  <si>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</si>
  <si>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</si>
  <si>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</si>
  <si>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</si>
  <si>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</si>
  <si>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</si>
  <si>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</si>
  <si>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</si>
  <si>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</si>
  <si>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</si>
  <si>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</si>
  <si>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</si>
  <si>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</si>
  <si>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</si>
  <si>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</si>
  <si>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</si>
  <si>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</si>
  <si>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</si>
  <si>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</si>
  <si>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</si>
  <si>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</si>
  <si>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</si>
  <si>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</si>
  <si>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</si>
  <si>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</si>
  <si>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</si>
  <si>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</si>
  <si>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</si>
  <si>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</si>
  <si>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</si>
  <si>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</si>
  <si>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</si>
  <si>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</si>
  <si>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</si>
  <si>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</si>
  <si>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</si>
  <si>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</si>
  <si>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</si>
  <si>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</si>
  <si>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</si>
  <si>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</si>
  <si>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</si>
  <si>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</si>
  <si>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</si>
  <si>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</si>
  <si>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</si>
  <si>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</si>
  <si>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</si>
  <si>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</si>
  <si>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</si>
  <si>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</si>
  <si>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</si>
  <si>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</si>
  <si>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</si>
  <si>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</si>
  <si>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</si>
  <si>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</si>
  <si>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</si>
  <si>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</si>
  <si>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</si>
  <si>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</si>
  <si>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</si>
  <si>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</si>
  <si>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</si>
  <si>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</si>
  <si>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</si>
  <si>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</si>
  <si>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</si>
  <si>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</si>
  <si>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</si>
  <si>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</si>
  <si>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</si>
  <si>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</si>
  <si>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</si>
  <si>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</si>
  <si>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</si>
  <si>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</si>
  <si>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</si>
  <si>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</si>
  <si>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</si>
  <si>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</si>
  <si>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</si>
  <si>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</si>
  <si>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</si>
  <si>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</si>
  <si>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</si>
  <si>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</si>
  <si>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</si>
  <si>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</si>
  <si>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</si>
  <si>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</si>
  <si>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</si>
  <si>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</si>
  <si>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</si>
  <si>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</si>
  <si>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</si>
  <si>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</si>
  <si>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</si>
  <si>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</si>
  <si>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</si>
  <si>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</si>
  <si>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</si>
  <si>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</si>
  <si>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</si>
  <si>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</si>
  <si>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</si>
  <si>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</si>
  <si>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</si>
  <si>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</si>
  <si>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</si>
  <si>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</si>
  <si>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</si>
  <si>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</si>
  <si>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</si>
  <si>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</si>
  <si>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</si>
  <si>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</si>
  <si>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</si>
  <si>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</si>
  <si>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</si>
  <si>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</si>
  <si>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</si>
  <si>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</si>
  <si>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</si>
  <si>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</si>
  <si>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</si>
  <si>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</si>
  <si>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</si>
  <si>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</si>
  <si>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</si>
  <si>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</si>
  <si>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</si>
  <si>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</si>
  <si>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</si>
  <si>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</si>
  <si>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</si>
  <si>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</si>
  <si>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</si>
  <si>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</si>
  <si>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</si>
  <si>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</si>
  <si>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</si>
  <si>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</si>
  <si>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</si>
  <si>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</si>
  <si>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</si>
  <si>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</si>
  <si>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</si>
  <si>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</si>
  <si>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</si>
  <si>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</si>
  <si>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</si>
  <si>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</si>
  <si>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</si>
  <si>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</si>
  <si>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</si>
  <si>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</si>
  <si>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</si>
  <si>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</si>
  <si>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</si>
  <si>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</si>
  <si>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</si>
  <si>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</si>
  <si>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</si>
  <si>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</si>
  <si>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</si>
  <si>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</si>
  <si>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</si>
  <si>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</si>
  <si>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</si>
  <si>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</si>
  <si>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</si>
  <si>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</si>
  <si>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</si>
  <si>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</si>
  <si>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</si>
  <si>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</si>
  <si>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</si>
  <si>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</si>
  <si>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</si>
  <si>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</si>
  <si>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</si>
  <si>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</si>
  <si>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</si>
  <si>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</si>
  <si>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</si>
  <si>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</si>
  <si>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</si>
  <si>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</si>
  <si>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</si>
  <si>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</si>
  <si>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</si>
  <si>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</si>
  <si>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</si>
  <si>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</si>
  <si>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</si>
  <si>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</si>
  <si>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</si>
  <si>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</si>
  <si>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</si>
  <si>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</si>
  <si>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</si>
  <si>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</si>
  <si>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</si>
  <si>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</si>
  <si>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</si>
  <si>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</si>
  <si>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</si>
  <si>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</si>
  <si>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</si>
  <si>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</si>
  <si>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</si>
  <si>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</si>
  <si>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</si>
  <si>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</si>
  <si>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</si>
  <si>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</si>
  <si>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</si>
  <si>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</si>
  <si>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</si>
  <si>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</si>
  <si>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</si>
  <si>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</si>
  <si>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</si>
  <si>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</si>
  <si>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</si>
  <si>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</si>
  <si>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</si>
  <si>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</si>
  <si>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</si>
  <si>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</si>
  <si>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</si>
  <si>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</si>
  <si>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</si>
  <si>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</si>
  <si>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</si>
  <si>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</si>
  <si>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</si>
  <si>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</si>
  <si>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</si>
  <si>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</si>
  <si>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</si>
  <si>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</si>
  <si>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</si>
  <si>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</si>
  <si>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</si>
  <si>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</si>
  <si>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</si>
  <si>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</si>
  <si>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</si>
  <si>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</si>
  <si>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</si>
  <si>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</si>
  <si>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</si>
  <si>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</si>
  <si>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</si>
  <si>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</si>
  <si>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</si>
  <si>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</si>
  <si>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</si>
  <si>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</si>
  <si>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</si>
  <si>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</si>
  <si>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</si>
  <si>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</si>
  <si>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</si>
  <si>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</si>
  <si>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</si>
  <si>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</si>
  <si>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</si>
  <si>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</si>
  <si>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</si>
  <si>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</si>
  <si>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</si>
  <si>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</si>
  <si>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</si>
  <si>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</si>
  <si>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</si>
  <si>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</si>
  <si>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</si>
  <si>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</si>
  <si>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</si>
  <si>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</si>
  <si>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</si>
  <si>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</si>
  <si>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</si>
  <si>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</si>
  <si>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</si>
  <si>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</si>
  <si>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</si>
  <si>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</si>
  <si>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</si>
  <si>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</si>
  <si>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</si>
  <si>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</si>
  <si>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</si>
  <si>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</si>
  <si>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</si>
  <si>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</si>
  <si>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</si>
  <si>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</si>
  <si>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</si>
  <si>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</si>
  <si>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</si>
  <si>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</si>
  <si>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</si>
  <si>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</si>
  <si>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</si>
  <si>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</si>
  <si>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</si>
  <si>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</si>
  <si>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</si>
  <si>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</si>
  <si>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</si>
  <si>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</si>
  <si>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</si>
  <si>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</si>
  <si>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</si>
  <si>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</si>
  <si>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</si>
  <si>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</si>
  <si>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</si>
  <si>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</si>
  <si>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</si>
  <si>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</si>
  <si>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</si>
  <si>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</si>
  <si>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</si>
  <si>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</si>
  <si>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</si>
  <si>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</si>
  <si>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</si>
  <si>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</si>
  <si>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</si>
  <si>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</si>
  <si>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</si>
  <si>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</si>
  <si>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</si>
  <si>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</si>
  <si>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</si>
  <si>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</si>
  <si>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</si>
  <si>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</si>
  <si>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</si>
  <si>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</si>
  <si>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</si>
  <si>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</si>
  <si>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</si>
  <si>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</si>
  <si>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</si>
  <si>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</si>
  <si>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</si>
  <si>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</si>
  <si>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</si>
  <si>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</si>
  <si>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</si>
  <si>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</si>
  <si>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</si>
  <si>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</si>
  <si>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</si>
  <si>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</si>
  <si>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</si>
  <si>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</si>
  <si>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</si>
  <si>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</si>
  <si>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</si>
  <si>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</si>
  <si>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</si>
  <si>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</si>
  <si>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</si>
  <si>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</si>
  <si>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</si>
  <si>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</si>
  <si>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</si>
  <si>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</si>
  <si>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</si>
  <si>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</si>
  <si>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</si>
  <si>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</si>
  <si>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</si>
  <si>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</si>
  <si>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</si>
  <si>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</si>
  <si>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</si>
  <si>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</si>
  <si>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</si>
  <si>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</si>
  <si>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</si>
  <si>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</si>
  <si>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</si>
  <si>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</si>
  <si>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</si>
  <si>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</si>
  <si>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</si>
  <si>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</si>
  <si>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</si>
  <si>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</si>
  <si>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</si>
  <si>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</si>
  <si>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</si>
  <si>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</si>
  <si>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</si>
  <si>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</si>
  <si>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</si>
  <si>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</si>
  <si>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</si>
  <si>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</si>
  <si>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</si>
  <si>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</si>
  <si>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</si>
  <si>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</si>
  <si>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</si>
  <si>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</si>
  <si>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</si>
  <si>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</si>
  <si>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</si>
  <si>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</si>
  <si>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</si>
  <si>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</si>
  <si>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</si>
  <si>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</si>
  <si>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</si>
  <si>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</si>
  <si>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</si>
  <si>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</si>
  <si>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</si>
  <si>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</si>
  <si>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</si>
  <si>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</si>
  <si>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</si>
  <si>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</si>
  <si>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</si>
  <si>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</si>
  <si>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</si>
  <si>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</si>
  <si>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</si>
  <si>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</si>
  <si>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</si>
  <si>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</si>
  <si>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</si>
  <si>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</si>
  <si>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</si>
  <si>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</si>
  <si>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</si>
  <si>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</si>
  <si>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</si>
  <si>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</si>
  <si>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</si>
  <si>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</si>
  <si>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</si>
  <si>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</si>
  <si>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</si>
  <si>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</si>
  <si>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</si>
  <si>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</si>
  <si>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</si>
  <si>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</si>
  <si>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</si>
  <si>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</si>
  <si>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</si>
  <si>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</si>
  <si>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</si>
  <si>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</si>
  <si>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</si>
  <si>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</si>
  <si>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</si>
  <si>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</si>
  <si>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</si>
  <si>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</si>
  <si>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</si>
  <si>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</si>
  <si>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</si>
  <si>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</si>
  <si>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</si>
  <si>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</si>
  <si>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</si>
  <si>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</si>
  <si>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</si>
  <si>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</si>
  <si>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</si>
  <si>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</si>
  <si>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</si>
  <si>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</si>
  <si>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</si>
  <si>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</si>
  <si>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</si>
  <si>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</si>
  <si>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</si>
  <si>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</si>
  <si>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</si>
  <si>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</si>
  <si>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</si>
  <si>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</si>
  <si>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</si>
  <si>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</si>
  <si>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</si>
  <si>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</si>
  <si>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</si>
  <si>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</si>
  <si>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</si>
  <si>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</si>
  <si>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</si>
  <si>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</si>
  <si>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</si>
  <si>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</si>
  <si>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</si>
  <si>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</si>
  <si>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</si>
  <si>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</si>
  <si>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</si>
  <si>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</si>
  <si>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</si>
  <si>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</si>
  <si>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</si>
  <si>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</si>
  <si>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</si>
  <si>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</si>
  <si>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</si>
  <si>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</si>
  <si>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</si>
  <si>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</si>
  <si>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</si>
  <si>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</si>
  <si>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</si>
  <si>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</si>
  <si>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</si>
  <si>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</si>
  <si>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</si>
  <si>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</si>
  <si>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</si>
  <si>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</si>
  <si>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</si>
  <si>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</si>
  <si>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</si>
  <si>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</si>
  <si>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</si>
  <si>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</si>
  <si>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</si>
  <si>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</si>
  <si>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</si>
  <si>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</si>
  <si>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</si>
  <si>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</si>
  <si>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</si>
  <si>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</si>
  <si>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</si>
  <si>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</si>
  <si>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</si>
  <si>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</si>
  <si>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</si>
  <si>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</si>
  <si>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</si>
  <si>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</si>
  <si>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</si>
  <si>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</si>
  <si>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</si>
  <si>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</si>
  <si>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</si>
  <si>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</si>
  <si>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</si>
  <si>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</si>
  <si>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</si>
  <si>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</si>
  <si>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</si>
  <si>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</si>
  <si>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</si>
  <si>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</si>
  <si>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</si>
  <si>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</si>
  <si>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</si>
  <si>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</si>
  <si>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</si>
  <si>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</si>
  <si>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</si>
  <si>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</si>
  <si>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</si>
  <si>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</si>
  <si>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</si>
  <si>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</si>
  <si>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</si>
  <si>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</si>
  <si>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</si>
  <si>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</si>
  <si>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</si>
  <si>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</si>
  <si>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</si>
  <si>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</si>
  <si>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</si>
  <si>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</si>
  <si>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</si>
  <si>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</si>
  <si>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</si>
  <si>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</si>
  <si>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</si>
  <si>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</si>
  <si>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</si>
  <si>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</si>
  <si>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</si>
  <si>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</si>
  <si>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</si>
  <si>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</si>
  <si>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</si>
  <si>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</si>
  <si>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</si>
  <si>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</si>
  <si>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</si>
  <si>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</si>
  <si>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</si>
  <si>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</si>
  <si>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</si>
  <si>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</si>
  <si>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</si>
  <si>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</si>
  <si>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</si>
  <si>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</si>
  <si>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</si>
  <si>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</si>
  <si>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</si>
  <si>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</si>
  <si>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</si>
  <si>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</si>
  <si>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</si>
  <si>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</si>
  <si>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</si>
  <si>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</si>
  <si>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</si>
  <si>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</si>
  <si>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</si>
  <si>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</si>
  <si>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</si>
  <si>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</si>
  <si>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</si>
  <si>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</si>
  <si>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</si>
  <si>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</si>
  <si>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</si>
  <si>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</si>
  <si>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</si>
  <si>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</si>
  <si>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</si>
  <si>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</si>
  <si>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</si>
  <si>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</si>
  <si>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</si>
  <si>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</si>
  <si>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</si>
  <si>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</si>
  <si>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</si>
  <si>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</si>
  <si>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</si>
  <si>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</si>
  <si>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</si>
  <si>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</si>
  <si>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</si>
  <si>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</si>
  <si>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</si>
  <si>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</si>
  <si>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</si>
  <si>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</si>
  <si>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</si>
  <si>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</si>
  <si>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</si>
  <si>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</si>
  <si>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</si>
  <si>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</si>
  <si>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</si>
  <si>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</si>
  <si>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</si>
  <si>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</si>
  <si>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</si>
  <si>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</si>
  <si>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</si>
  <si>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</si>
  <si>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</si>
  <si>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</si>
  <si>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</si>
  <si>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</si>
  <si>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</si>
  <si>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</si>
  <si>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</si>
  <si>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</si>
  <si>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</si>
  <si>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</si>
  <si>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</si>
  <si>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</si>
  <si>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</si>
  <si>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</si>
  <si>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</si>
  <si>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</si>
  <si>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</si>
  <si>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</si>
  <si>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</si>
  <si>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</si>
  <si>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</si>
  <si>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</si>
  <si>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</si>
  <si>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</si>
  <si>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</si>
  <si>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</si>
  <si>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</si>
  <si>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</si>
  <si>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</si>
  <si>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</si>
  <si>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</si>
  <si>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</si>
  <si>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</si>
  <si>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</si>
  <si>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</si>
  <si>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</si>
  <si>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</si>
  <si>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</si>
  <si>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</si>
  <si>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</si>
  <si>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</si>
  <si>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</si>
  <si>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</si>
  <si>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</si>
  <si>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</si>
  <si>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</si>
  <si>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</si>
  <si>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</si>
  <si>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</si>
  <si>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</si>
  <si>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</si>
  <si>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</si>
  <si>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</si>
  <si>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</si>
  <si>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</si>
  <si>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</si>
  <si>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</si>
  <si>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</si>
  <si>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</si>
  <si>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</si>
  <si>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</si>
  <si>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</si>
  <si>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</si>
  <si>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</si>
  <si>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</si>
  <si>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</si>
  <si>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</si>
  <si>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</si>
  <si>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</si>
  <si>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</si>
  <si>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</si>
  <si>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</si>
  <si>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</si>
  <si>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</si>
  <si>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</si>
  <si>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</si>
  <si>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</si>
  <si>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</si>
  <si>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</si>
  <si>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</si>
  <si>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</si>
  <si>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</si>
  <si>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</si>
  <si>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</si>
  <si>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</si>
  <si>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</si>
  <si>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</si>
  <si>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</si>
  <si>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</si>
  <si>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</si>
  <si>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</si>
  <si>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</si>
  <si>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</si>
  <si>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</si>
  <si>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</si>
  <si>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</si>
  <si>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</si>
  <si>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</si>
  <si>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</si>
  <si>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</si>
  <si>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</si>
  <si>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</si>
  <si>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</si>
  <si>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</si>
  <si>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</si>
  <si>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</si>
  <si>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</si>
  <si>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</si>
  <si>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</si>
  <si>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</si>
  <si>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</si>
  <si>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</si>
  <si>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</si>
  <si>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</si>
  <si>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</si>
  <si>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</si>
  <si>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</si>
  <si>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</si>
  <si>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</si>
  <si>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</si>
  <si>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</si>
  <si>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</si>
  <si>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</si>
  <si>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</si>
  <si>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</si>
  <si>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</si>
  <si>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</si>
  <si>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</si>
  <si>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</si>
  <si>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</si>
  <si>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</si>
  <si>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</si>
  <si>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</si>
  <si>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</si>
  <si>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</si>
  <si>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</si>
  <si>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</si>
  <si>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</si>
  <si>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</si>
  <si>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</si>
  <si>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</si>
  <si>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</si>
  <si>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</si>
  <si>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</si>
  <si>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</si>
  <si>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</si>
  <si>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</si>
  <si>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</si>
  <si>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</si>
  <si>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</si>
  <si>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</si>
  <si>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</si>
  <si>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</si>
  <si>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</si>
  <si>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</si>
  <si>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</si>
  <si>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</si>
  <si>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</si>
  <si>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</si>
  <si>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</si>
  <si>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</si>
  <si>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</si>
  <si>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</si>
  <si>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</si>
  <si>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</si>
  <si>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</si>
  <si>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</si>
  <si>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</si>
  <si>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</si>
  <si>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</si>
  <si>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</si>
  <si>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</si>
  <si>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</si>
  <si>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</si>
  <si>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</si>
  <si>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</si>
  <si>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</si>
  <si>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</si>
  <si>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</si>
  <si>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</si>
  <si>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</si>
  <si>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</si>
  <si>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</si>
  <si>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</si>
  <si>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</si>
  <si>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</si>
  <si>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</si>
  <si>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</si>
  <si>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</si>
  <si>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</si>
  <si>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</si>
  <si>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</si>
  <si>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</si>
  <si>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</si>
  <si>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</si>
  <si>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</si>
  <si>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</si>
  <si>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</si>
  <si>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</si>
  <si>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</si>
  <si>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</si>
  <si>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</si>
  <si>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</si>
  <si>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</si>
  <si>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</si>
  <si>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</si>
  <si>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</si>
  <si>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</si>
  <si>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</si>
  <si>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</si>
  <si>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</si>
  <si>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</si>
  <si>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</si>
  <si>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</si>
  <si>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</si>
  <si>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</si>
  <si>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</si>
  <si>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</si>
  <si>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</si>
  <si>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</si>
  <si>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</si>
  <si>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</si>
  <si>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</si>
  <si>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</si>
  <si>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</si>
  <si>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</si>
  <si>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</si>
  <si>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</si>
  <si>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</si>
  <si>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</si>
  <si>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</si>
  <si>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</si>
  <si>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</si>
  <si>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</si>
  <si>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</si>
  <si>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</si>
  <si>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</si>
  <si>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</si>
  <si>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</si>
  <si>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</si>
  <si>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</si>
  <si>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</si>
  <si>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</si>
  <si>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</si>
  <si>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</si>
  <si>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</si>
  <si>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</si>
  <si>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</si>
  <si>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</si>
  <si>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</si>
  <si>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</si>
  <si>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</si>
  <si>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</si>
  <si>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</si>
  <si>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</si>
  <si>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</si>
  <si>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</si>
  <si>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</si>
  <si>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</si>
  <si>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</si>
  <si>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</si>
  <si>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</si>
  <si>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</si>
  <si>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</si>
  <si>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</si>
  <si>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</si>
  <si>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</si>
  <si>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</si>
  <si>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</si>
  <si>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</si>
  <si>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</si>
  <si>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</si>
  <si>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</si>
  <si>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</si>
  <si>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</si>
  <si>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</si>
  <si>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</si>
  <si>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</si>
  <si>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</si>
  <si>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</si>
  <si>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</si>
  <si>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</si>
  <si>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</si>
  <si>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</si>
  <si>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</si>
  <si>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</si>
  <si>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</si>
  <si>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</si>
  <si>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</si>
  <si>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</si>
  <si>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</si>
  <si>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</si>
  <si>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</si>
  <si>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</si>
  <si>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</si>
  <si>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</si>
  <si>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</si>
  <si>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</si>
  <si>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</si>
  <si>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</si>
  <si>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</si>
  <si>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</si>
  <si>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</si>
  <si>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</si>
  <si>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</si>
  <si>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</si>
  <si>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</si>
  <si>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</si>
  <si>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</si>
  <si>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</si>
  <si>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</si>
  <si>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</si>
  <si>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</si>
  <si>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</si>
  <si>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</si>
  <si>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</si>
  <si>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</si>
  <si>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</si>
  <si>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</si>
  <si>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</si>
  <si>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</si>
  <si>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</si>
  <si>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</si>
  <si>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</si>
  <si>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</si>
  <si>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</si>
  <si>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</si>
  <si>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</si>
  <si>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</si>
  <si>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</si>
  <si>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</si>
  <si>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</si>
  <si>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</si>
  <si>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</si>
  <si>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</si>
  <si>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</si>
  <si>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</si>
  <si>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</si>
  <si>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</si>
  <si>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</si>
  <si>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</si>
  <si>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</si>
  <si>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</si>
  <si>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</si>
  <si>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</si>
  <si>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</si>
  <si>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</si>
  <si>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</si>
  <si>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</si>
  <si>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</si>
  <si>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</si>
  <si>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</si>
  <si>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</si>
  <si>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</si>
  <si>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</si>
  <si>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</si>
  <si>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</si>
  <si>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</si>
  <si>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</si>
  <si>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</si>
  <si>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</si>
  <si>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</si>
  <si>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</si>
  <si>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</si>
  <si>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</si>
  <si>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</si>
  <si>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</si>
  <si>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</si>
  <si>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</si>
  <si>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</si>
  <si>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</si>
  <si>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</si>
  <si>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</si>
  <si>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</si>
  <si>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</si>
  <si>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</si>
  <si>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</si>
  <si>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</si>
  <si>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</si>
  <si>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</si>
  <si>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</si>
  <si>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</si>
  <si>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</si>
  <si>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</si>
  <si>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</si>
  <si>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</si>
  <si>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</si>
  <si>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</si>
  <si>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</si>
  <si>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</si>
  <si>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</si>
  <si>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</si>
  <si>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</si>
  <si>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</si>
  <si>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</si>
  <si>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</si>
  <si>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</si>
  <si>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</si>
  <si>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</si>
  <si>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</si>
  <si>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</si>
  <si>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</si>
  <si>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</si>
  <si>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</si>
  <si>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</si>
  <si>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</si>
  <si>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</si>
  <si>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</si>
  <si>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</si>
  <si>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</si>
  <si>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</si>
  <si>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</si>
  <si>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</si>
  <si>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</si>
  <si>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</si>
  <si>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</si>
  <si>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</si>
  <si>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</si>
  <si>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</si>
  <si>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</si>
  <si>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</si>
  <si>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</si>
  <si>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</si>
  <si>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</si>
  <si>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</si>
  <si>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</si>
  <si>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</si>
  <si>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</si>
  <si>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</si>
  <si>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</si>
  <si>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</si>
  <si>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</si>
  <si>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</si>
  <si>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</si>
  <si>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</si>
  <si>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</si>
  <si>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</si>
  <si>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</si>
  <si>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</si>
  <si>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</si>
  <si>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</si>
  <si>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</si>
  <si>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</si>
  <si>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</si>
  <si>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</si>
  <si>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</si>
  <si>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</si>
  <si>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</si>
  <si>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</si>
  <si>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</si>
  <si>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</si>
  <si>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</si>
  <si>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</si>
  <si>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</si>
  <si>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</si>
  <si>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</si>
  <si>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</si>
  <si>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</si>
  <si>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</si>
  <si>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</si>
  <si>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</si>
  <si>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</si>
  <si>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</si>
  <si>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</si>
  <si>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</si>
  <si>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</si>
  <si>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</si>
  <si>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</si>
  <si>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</si>
  <si>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</si>
  <si>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</si>
  <si>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</si>
  <si>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</si>
  <si>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</si>
  <si>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</si>
  <si>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</si>
  <si>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</si>
  <si>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</si>
  <si>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</si>
  <si>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</si>
  <si>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</si>
  <si>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</si>
  <si>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</si>
  <si>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</si>
  <si>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</si>
  <si>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</si>
  <si>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</si>
  <si>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</si>
  <si>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</si>
  <si>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</si>
  <si>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</si>
  <si>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</si>
  <si>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</si>
  <si>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</si>
  <si>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</si>
  <si>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</si>
  <si>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</si>
  <si>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</si>
  <si>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</si>
  <si>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</si>
  <si>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</si>
  <si>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</si>
  <si>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</si>
  <si>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</si>
  <si>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</si>
  <si>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</si>
  <si>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</si>
  <si>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</si>
  <si>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</si>
  <si>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</si>
  <si>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</si>
  <si>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</si>
  <si>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</si>
  <si>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</si>
  <si>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</si>
  <si>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</si>
  <si>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</si>
  <si>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</si>
  <si>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</si>
  <si>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</si>
  <si>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</si>
  <si>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</si>
  <si>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</si>
  <si>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</si>
  <si>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</si>
  <si>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</si>
  <si>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</si>
  <si>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</si>
  <si>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</si>
  <si>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</si>
  <si>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</si>
  <si>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</si>
  <si>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</si>
  <si>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</si>
  <si>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</si>
  <si>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</si>
  <si>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</si>
  <si>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</si>
  <si>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</si>
  <si>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</si>
  <si>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</si>
  <si>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</si>
  <si>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</si>
  <si>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</si>
  <si>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</si>
  <si>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</si>
  <si>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</si>
  <si>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</si>
  <si>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</si>
  <si>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</si>
  <si>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</si>
  <si>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</si>
  <si>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</si>
  <si>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</si>
  <si>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</si>
  <si>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</si>
  <si>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</si>
  <si>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</si>
  <si>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</si>
  <si>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</si>
  <si>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</si>
  <si>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</si>
  <si>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</si>
  <si>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</si>
  <si>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</si>
  <si>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</si>
  <si>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</si>
  <si>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</si>
  <si>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</si>
  <si>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</si>
  <si>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</si>
  <si>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</si>
  <si>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</si>
  <si>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</si>
  <si>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</si>
  <si>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</si>
  <si>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</si>
  <si>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</si>
  <si>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</si>
  <si>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</si>
  <si>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</si>
  <si>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</si>
  <si>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</si>
  <si>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</si>
  <si>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</si>
  <si>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</si>
  <si>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</si>
  <si>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</si>
  <si>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</si>
  <si>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</si>
  <si>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</si>
  <si>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</si>
  <si>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</si>
  <si>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</si>
  <si>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</si>
  <si>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</si>
  <si>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</si>
  <si>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</si>
  <si>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</si>
  <si>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</si>
  <si>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</si>
  <si>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</si>
  <si>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</si>
  <si>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</si>
  <si>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</si>
  <si>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</si>
  <si>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</si>
  <si>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</si>
  <si>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</si>
  <si>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</si>
  <si>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</si>
  <si>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</si>
  <si>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</si>
  <si>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</si>
  <si>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</si>
  <si>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</si>
  <si>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</si>
  <si>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</si>
  <si>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</si>
  <si>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</si>
  <si>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</si>
  <si>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</si>
  <si>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</si>
  <si>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</si>
  <si>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</si>
  <si>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</si>
  <si>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</si>
  <si>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</si>
  <si>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</si>
  <si>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</si>
  <si>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</si>
  <si>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</si>
  <si>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</si>
  <si>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</si>
  <si>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</si>
  <si>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</si>
  <si>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</si>
  <si>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</si>
  <si>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</si>
  <si>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</si>
  <si>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</si>
  <si>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</si>
  <si>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</si>
  <si>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</si>
  <si>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</si>
  <si>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</si>
  <si>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</si>
  <si>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</si>
  <si>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</si>
  <si>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</si>
  <si>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</si>
  <si>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</si>
  <si>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</si>
  <si>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</si>
  <si>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</si>
  <si>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</si>
  <si>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</si>
  <si>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</si>
  <si>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</si>
  <si>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</si>
  <si>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</si>
  <si>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</si>
  <si>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</si>
  <si>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</si>
  <si>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</si>
  <si>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</si>
  <si>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</si>
  <si>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</si>
  <si>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</si>
  <si>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</si>
  <si>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</si>
  <si>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</si>
  <si>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</si>
  <si>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</si>
  <si>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</si>
  <si>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</si>
  <si>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</si>
  <si>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</si>
  <si>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</si>
  <si>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</si>
  <si>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</si>
  <si>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</si>
  <si>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</si>
  <si>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</si>
  <si>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</si>
  <si>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</si>
  <si>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</si>
  <si>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</si>
  <si>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</si>
  <si>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</si>
  <si>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</si>
  <si>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</si>
  <si>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</si>
  <si>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</si>
  <si>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</si>
  <si>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</si>
  <si>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</si>
  <si>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</si>
  <si>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</si>
  <si>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</si>
  <si>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</si>
  <si>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</si>
  <si>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</si>
  <si>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</si>
  <si>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</si>
  <si>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</si>
  <si>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</si>
  <si>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</si>
  <si>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</si>
  <si>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</si>
  <si>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</si>
  <si>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</si>
  <si>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</si>
  <si>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</si>
  <si>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</si>
  <si>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</si>
  <si>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</si>
  <si>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</si>
  <si>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</si>
  <si>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</si>
  <si>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</si>
  <si>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</si>
  <si>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</si>
  <si>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</si>
  <si>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</si>
  <si>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</si>
  <si>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</si>
  <si>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</si>
  <si>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</si>
  <si>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</si>
  <si>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</si>
  <si>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</si>
  <si>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</si>
  <si>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</si>
  <si>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</si>
  <si>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</si>
  <si>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</si>
  <si>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</si>
  <si>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</si>
  <si>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</si>
  <si>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</si>
  <si>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</si>
  <si>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</si>
  <si>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</si>
  <si>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</si>
  <si>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</si>
  <si>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</si>
  <si>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</si>
  <si>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</si>
  <si>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</si>
  <si>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</si>
  <si>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</si>
  <si>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</si>
  <si>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</si>
  <si>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</si>
  <si>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</si>
  <si>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</si>
  <si>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</si>
  <si>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</si>
  <si>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</si>
  <si>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</si>
  <si>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</si>
  <si>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</si>
  <si>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</si>
  <si>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</si>
  <si>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</si>
  <si>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</si>
  <si>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</si>
  <si>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</si>
  <si>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</si>
  <si>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</si>
  <si>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</si>
  <si>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</si>
  <si>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</si>
  <si>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</si>
  <si>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</si>
  <si>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</si>
  <si>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</si>
  <si>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</si>
  <si>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</si>
  <si>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</si>
  <si>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</si>
  <si>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</si>
  <si>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</si>
  <si>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</si>
  <si>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</si>
  <si>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</si>
  <si>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</si>
  <si>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</si>
  <si>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</si>
  <si>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</si>
  <si>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</si>
  <si>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</si>
  <si>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</si>
  <si>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</si>
  <si>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</si>
  <si>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</si>
  <si>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</si>
  <si>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</si>
  <si>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</si>
  <si>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</si>
  <si>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</si>
  <si>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</si>
  <si>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</si>
  <si>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</si>
  <si>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</si>
  <si>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</si>
  <si>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</si>
  <si>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</si>
  <si>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</si>
  <si>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</si>
  <si>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</si>
  <si>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</si>
  <si>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</si>
  <si>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</si>
  <si>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</si>
  <si>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</si>
  <si>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</si>
  <si>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</si>
  <si>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</si>
  <si>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</si>
  <si>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</si>
  <si>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</si>
  <si>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</si>
  <si>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</si>
  <si>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</si>
  <si>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</si>
  <si>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</si>
  <si>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</si>
  <si>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</si>
  <si>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</si>
  <si>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</si>
  <si>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</si>
  <si>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</si>
  <si>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</si>
  <si>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</si>
  <si>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</si>
  <si>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</si>
  <si>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</si>
  <si>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</si>
  <si>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</si>
  <si>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</si>
  <si>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</si>
  <si>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</si>
  <si>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</si>
  <si>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</si>
  <si>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</si>
  <si>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</si>
  <si>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</si>
  <si>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</si>
  <si>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</si>
  <si>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</si>
  <si>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</si>
  <si>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</si>
  <si>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</si>
  <si>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</si>
  <si>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</si>
  <si>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</si>
  <si>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</si>
  <si>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</si>
  <si>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</si>
  <si>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</si>
  <si>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</si>
  <si>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</si>
  <si>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</si>
  <si>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</si>
  <si>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</si>
  <si>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</si>
  <si>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</si>
  <si>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</si>
  <si>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</si>
  <si>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</si>
  <si>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</si>
  <si>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</si>
  <si>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</si>
  <si>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</si>
  <si>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</si>
  <si>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</si>
  <si>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</si>
  <si>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</si>
  <si>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</si>
  <si>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</si>
  <si>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</si>
  <si>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</si>
  <si>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</si>
  <si>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</si>
  <si>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</si>
  <si>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</si>
  <si>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</si>
  <si>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</si>
  <si>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</si>
  <si>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</si>
  <si>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</si>
  <si>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</si>
  <si>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</si>
  <si>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</si>
  <si>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</si>
  <si>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</si>
  <si>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</si>
  <si>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</si>
  <si>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</si>
  <si>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</si>
  <si>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</si>
  <si>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</si>
  <si>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</si>
  <si>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</si>
  <si>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</si>
  <si>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</si>
  <si>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</si>
  <si>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</si>
  <si>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</si>
  <si>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</si>
  <si>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</si>
  <si>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</si>
  <si>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</si>
  <si>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</si>
  <si>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</si>
  <si>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</si>
  <si>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</si>
  <si>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</si>
  <si>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</si>
  <si>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</si>
  <si>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</si>
  <si>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</si>
  <si>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</si>
  <si>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</si>
  <si>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</si>
  <si>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</si>
  <si>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</si>
  <si>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</si>
  <si>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</si>
  <si>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</si>
  <si>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</si>
  <si>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</si>
  <si>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</si>
  <si>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</si>
  <si>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</si>
  <si>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</si>
  <si>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</si>
  <si>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</si>
  <si>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</si>
  <si>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</si>
  <si>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</si>
  <si>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</si>
  <si>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</si>
  <si>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</si>
  <si>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</si>
  <si>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</si>
  <si>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</si>
  <si>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</si>
  <si>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</si>
  <si>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</si>
  <si>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</si>
  <si>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</si>
  <si>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</si>
  <si>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</si>
  <si>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</si>
  <si>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</si>
  <si>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</si>
  <si>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</si>
  <si>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</si>
  <si>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</si>
  <si>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</si>
  <si>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</si>
  <si>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</si>
  <si>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</si>
  <si>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</si>
  <si>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</si>
  <si>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</si>
  <si>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</si>
  <si>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</si>
  <si>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</si>
  <si>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</si>
  <si>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</si>
  <si>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</si>
  <si>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</si>
  <si>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</si>
  <si>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</si>
  <si>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</si>
  <si>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</si>
  <si>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</si>
  <si>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</si>
  <si>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</si>
  <si>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</si>
  <si>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</si>
  <si>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</si>
  <si>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</si>
  <si>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</si>
  <si>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</si>
  <si>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</si>
  <si>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</si>
  <si>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</si>
  <si>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</si>
  <si>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</si>
  <si>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</si>
  <si>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</si>
  <si>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</si>
  <si>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</si>
  <si>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</si>
  <si>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</si>
  <si>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</si>
  <si>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</si>
  <si>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</si>
  <si>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</si>
  <si>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</si>
  <si>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</si>
  <si>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</si>
  <si>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</si>
  <si>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</si>
  <si>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</si>
  <si>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</si>
  <si>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</si>
  <si>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</si>
  <si>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</si>
  <si>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</si>
  <si>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</si>
  <si>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</si>
  <si>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</si>
  <si>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</si>
  <si>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</si>
  <si>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</si>
  <si>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</si>
  <si>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</si>
  <si>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</si>
  <si>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</si>
  <si>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</si>
  <si>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</si>
  <si>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</si>
  <si>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</si>
  <si>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</si>
  <si>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</si>
  <si>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</si>
  <si>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</si>
  <si>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</si>
  <si>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</si>
  <si>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</si>
  <si>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</si>
  <si>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</si>
  <si>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</si>
  <si>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</si>
  <si>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</si>
  <si>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</si>
  <si>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</si>
  <si>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</si>
  <si>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</si>
  <si>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</si>
  <si>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</si>
  <si>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</si>
  <si>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</si>
  <si>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</si>
  <si>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</si>
  <si>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</si>
  <si>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</si>
  <si>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</si>
  <si>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</si>
  <si>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</si>
  <si>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</si>
  <si>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</si>
  <si>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</si>
  <si>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</si>
  <si>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</si>
  <si>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</si>
  <si>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</si>
  <si>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</si>
  <si>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</si>
  <si>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</si>
  <si>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</si>
  <si>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</si>
  <si>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</si>
  <si>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</si>
  <si>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</si>
  <si>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</si>
  <si>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</si>
  <si>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</si>
  <si>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</si>
  <si>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</si>
  <si>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</si>
  <si>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</si>
  <si>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</si>
  <si>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</si>
  <si>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</si>
  <si>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</si>
  <si>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</si>
  <si>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</si>
  <si>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</si>
  <si>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</si>
  <si>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</si>
  <si>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</si>
  <si>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</si>
  <si>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</si>
  <si>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</si>
  <si>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</si>
  <si>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</si>
  <si>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</si>
  <si>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</si>
  <si>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</si>
  <si>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</si>
  <si>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</si>
  <si>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</si>
  <si>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</si>
  <si>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</si>
  <si>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</si>
  <si>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</si>
  <si>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</si>
  <si>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</si>
  <si>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</si>
  <si>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</si>
  <si>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</si>
  <si>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</si>
  <si>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</si>
  <si>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</si>
  <si>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</si>
  <si>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</si>
  <si>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</si>
  <si>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</si>
  <si>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</si>
  <si>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</si>
  <si>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</si>
  <si>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</si>
  <si>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</si>
  <si>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</si>
  <si>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</si>
  <si>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</si>
  <si>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</si>
  <si>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</si>
  <si>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</si>
  <si>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</si>
  <si>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</si>
  <si>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</si>
  <si>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</si>
  <si>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</si>
  <si>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</si>
  <si>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</si>
  <si>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</si>
  <si>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</si>
  <si>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</si>
  <si>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</si>
  <si>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</si>
  <si>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</si>
  <si>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</si>
  <si>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</si>
  <si>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</si>
  <si>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</si>
  <si>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</si>
  <si>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</si>
  <si>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</si>
  <si>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</si>
  <si>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</si>
  <si>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</si>
  <si>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</si>
  <si>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</si>
  <si>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</si>
  <si>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</si>
  <si>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</si>
  <si>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</si>
  <si>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</si>
  <si>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</si>
  <si>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</si>
  <si>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</si>
  <si>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</si>
  <si>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</si>
  <si>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</si>
  <si>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</si>
  <si>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</si>
  <si>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</si>
  <si>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</si>
  <si>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</si>
  <si>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</si>
  <si>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</si>
  <si>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</si>
  <si>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</si>
  <si>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</si>
  <si>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</si>
  <si>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</si>
  <si>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</si>
  <si>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</si>
  <si>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</si>
  <si>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</si>
  <si>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</si>
  <si>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</si>
  <si>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</si>
  <si>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</si>
  <si>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</si>
  <si>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</si>
  <si>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</si>
  <si>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</si>
  <si>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</si>
  <si>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</si>
  <si>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</si>
  <si>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</si>
  <si>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</si>
  <si>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</si>
  <si>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</si>
  <si>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</si>
  <si>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</si>
  <si>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</si>
  <si>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</si>
  <si>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</si>
  <si>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</si>
  <si>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</si>
  <si>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</si>
  <si>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</si>
  <si>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</si>
  <si>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</si>
  <si>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</si>
  <si>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</si>
  <si>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</si>
  <si>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</si>
  <si>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</si>
  <si>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</si>
  <si>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</si>
  <si>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</si>
  <si>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</si>
  <si>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</si>
  <si>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</si>
  <si>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</si>
  <si>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</si>
  <si>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</si>
  <si>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</si>
  <si>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</si>
  <si>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</si>
  <si>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</si>
  <si>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</si>
  <si>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</si>
  <si>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</si>
  <si>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</si>
  <si>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</si>
  <si>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</si>
  <si>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</si>
  <si>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</si>
  <si>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</si>
  <si>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</si>
  <si>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</si>
  <si>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</si>
  <si>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</si>
  <si>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</si>
  <si>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</si>
  <si>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</si>
  <si>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</si>
  <si>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</si>
  <si>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</si>
  <si>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</si>
  <si>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</si>
  <si>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</si>
  <si>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</si>
  <si>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</si>
  <si>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</si>
  <si>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</si>
  <si>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</si>
  <si>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</si>
  <si>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</si>
  <si>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</si>
  <si>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</si>
  <si>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</si>
  <si>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</si>
  <si>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</si>
  <si>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</si>
  <si>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</si>
  <si>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</si>
  <si>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</si>
  <si>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</si>
  <si>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</si>
  <si>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</si>
  <si>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</si>
  <si>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</si>
  <si>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</si>
  <si>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</si>
  <si>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</si>
  <si>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</si>
  <si>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</si>
  <si>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</si>
  <si>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</si>
  <si>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</si>
  <si>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</si>
  <si>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</si>
  <si>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</si>
  <si>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</si>
  <si>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</si>
  <si>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</si>
  <si>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</si>
  <si>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</si>
  <si>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</si>
  <si>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</si>
  <si>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</si>
  <si>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</si>
  <si>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</si>
  <si>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</si>
  <si>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</si>
  <si>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</si>
  <si>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</si>
  <si>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</si>
  <si>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</si>
  <si>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</si>
  <si>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</si>
  <si>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</si>
  <si>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</si>
  <si>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</si>
  <si>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</si>
  <si>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</si>
  <si>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</si>
  <si>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</si>
  <si>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</si>
  <si>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</si>
  <si>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</si>
  <si>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</si>
  <si>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</si>
  <si>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</si>
  <si>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</si>
  <si>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</si>
  <si>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</si>
  <si>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</si>
  <si>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</si>
  <si>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</si>
  <si>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</si>
  <si>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</si>
  <si>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</si>
  <si>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</si>
  <si>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</si>
  <si>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</si>
  <si>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</si>
  <si>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</si>
  <si>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</si>
  <si>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</si>
  <si>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</si>
  <si>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</si>
  <si>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</si>
  <si>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</si>
  <si>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</si>
  <si>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</si>
  <si>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</si>
  <si>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</si>
  <si>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</si>
  <si>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</si>
  <si>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</si>
  <si>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</si>
  <si>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</si>
  <si>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</si>
  <si>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</si>
  <si>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</si>
  <si>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</si>
  <si>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</si>
  <si>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</si>
  <si>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</si>
  <si>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</si>
  <si>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</si>
  <si>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</si>
  <si>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</si>
  <si>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</si>
  <si>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</si>
  <si>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</si>
  <si>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</si>
  <si>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</si>
  <si>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</si>
  <si>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</si>
  <si>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</si>
  <si>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</si>
  <si>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</si>
  <si>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</si>
  <si>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</si>
  <si>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</si>
  <si>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</si>
  <si>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</si>
  <si>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</si>
  <si>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</si>
  <si>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</si>
  <si>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</si>
  <si>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</si>
  <si>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</si>
  <si>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</si>
  <si>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</si>
  <si>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</si>
  <si>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</si>
  <si>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</si>
  <si>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</si>
  <si>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</si>
  <si>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</si>
  <si>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</si>
  <si>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</si>
  <si>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</si>
  <si>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</si>
  <si>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</si>
  <si>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</si>
  <si>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</si>
  <si>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</si>
  <si>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</si>
  <si>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</si>
  <si>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</si>
  <si>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</si>
  <si>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</si>
  <si>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</si>
  <si>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</si>
  <si>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</si>
  <si>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</si>
  <si>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</si>
  <si>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</si>
  <si>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</si>
  <si>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</si>
  <si>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</si>
  <si>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</si>
  <si>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</si>
  <si>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</si>
  <si>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</si>
  <si>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</si>
  <si>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</si>
  <si>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</si>
  <si>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</si>
  <si>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</si>
  <si>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</si>
  <si>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</si>
  <si>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</si>
  <si>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</si>
  <si>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</si>
  <si>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</si>
  <si>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</si>
  <si>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</si>
  <si>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</si>
  <si>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</si>
  <si>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</si>
  <si>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</si>
  <si>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</si>
  <si>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</si>
  <si>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</si>
  <si>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</si>
  <si>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</si>
  <si>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</si>
  <si>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</si>
  <si>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</si>
  <si>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</si>
  <si>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</si>
  <si>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</si>
  <si>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</si>
  <si>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</si>
  <si>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</si>
  <si>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</si>
  <si>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</si>
  <si>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</si>
  <si>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</si>
  <si>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</si>
  <si>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</si>
  <si>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</si>
  <si>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</si>
  <si>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</si>
  <si>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</si>
  <si>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</si>
  <si>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</si>
  <si>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</si>
  <si>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</si>
  <si>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</si>
  <si>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</si>
  <si>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</si>
  <si>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</si>
  <si>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</si>
  <si>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</si>
  <si>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</si>
  <si>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</si>
  <si>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</si>
  <si>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</si>
  <si>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</si>
  <si>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</si>
  <si>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</si>
  <si>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</si>
  <si>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</si>
  <si>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</si>
  <si>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</si>
  <si>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</si>
  <si>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</si>
  <si>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</si>
  <si>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</si>
  <si>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</si>
  <si>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</si>
  <si>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</si>
  <si>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</si>
  <si>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</si>
  <si>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</si>
  <si>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</si>
  <si>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</si>
  <si>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</si>
  <si>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</si>
  <si>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</si>
  <si>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</si>
  <si>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</si>
  <si>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</si>
  <si>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</si>
  <si>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</si>
  <si>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</si>
  <si>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</si>
  <si>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</si>
  <si>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</si>
  <si>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</si>
  <si>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</si>
  <si>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</si>
  <si>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</si>
  <si>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</si>
  <si>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</si>
  <si>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</si>
  <si>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</si>
  <si>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</si>
  <si>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</si>
  <si>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</si>
  <si>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</si>
  <si>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</si>
  <si>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</si>
  <si>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</si>
  <si>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</si>
  <si>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</si>
  <si>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</si>
  <si>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</si>
  <si>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</si>
  <si>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</si>
  <si>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</si>
  <si>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</si>
  <si>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</si>
  <si>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</si>
  <si>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</si>
  <si>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</si>
  <si>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</si>
  <si>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</si>
  <si>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</si>
  <si>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</si>
  <si>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</si>
  <si>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</si>
  <si>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</si>
  <si>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</si>
  <si>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</si>
  <si>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</si>
  <si>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</si>
  <si>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</si>
  <si>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</si>
  <si>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</si>
  <si>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</si>
  <si>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</si>
  <si>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</si>
  <si>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</si>
  <si>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</si>
  <si>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</si>
  <si>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</si>
  <si>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</si>
  <si>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</si>
  <si>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</si>
  <si>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</si>
  <si>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</si>
  <si>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</si>
  <si>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</si>
  <si>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</si>
  <si>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</si>
  <si>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</si>
  <si>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</si>
  <si>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</si>
  <si>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</si>
  <si>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</si>
  <si>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</si>
  <si>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</si>
  <si>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</si>
  <si>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</si>
  <si>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</si>
  <si>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</si>
  <si>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</si>
  <si>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</si>
  <si>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</si>
  <si>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</si>
  <si>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</si>
  <si>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</si>
  <si>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</si>
  <si>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</si>
  <si>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</si>
  <si>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</si>
  <si>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</si>
  <si>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</si>
  <si>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</si>
  <si>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</si>
  <si>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</si>
  <si>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</si>
  <si>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</si>
  <si>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</si>
  <si>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</si>
  <si>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</si>
  <si>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</si>
  <si>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</si>
  <si>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</si>
  <si>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</si>
  <si>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</si>
  <si>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</si>
  <si>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</si>
  <si>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</si>
  <si>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</si>
  <si>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</si>
  <si>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</si>
  <si>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</si>
  <si>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</si>
  <si>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</si>
  <si>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</si>
  <si>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</si>
  <si>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</si>
  <si>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</si>
  <si>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</si>
  <si>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</si>
  <si>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</si>
  <si>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</si>
  <si>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</si>
  <si>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</si>
  <si>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</si>
  <si>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</si>
  <si>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</si>
  <si>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</si>
  <si>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</si>
  <si>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</si>
  <si>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</si>
  <si>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</si>
  <si>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</si>
  <si>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</si>
  <si>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</si>
  <si>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</si>
  <si>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</si>
  <si>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</si>
  <si>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</si>
  <si>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</si>
  <si>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</si>
  <si>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</si>
  <si>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</si>
  <si>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</si>
  <si>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</si>
  <si>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</si>
  <si>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</si>
  <si>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</si>
  <si>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</si>
  <si>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</si>
  <si>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</si>
  <si>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</si>
  <si>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</si>
  <si>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</si>
  <si>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</si>
  <si>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</si>
  <si>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</si>
  <si>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</si>
  <si>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</si>
  <si>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</si>
  <si>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</si>
  <si>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</si>
  <si>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</si>
  <si>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</si>
  <si>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</si>
  <si>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</si>
  <si>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</si>
  <si>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</si>
  <si>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</si>
  <si>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</si>
  <si>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</si>
  <si>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</si>
  <si>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</si>
  <si>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</si>
  <si>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</si>
  <si>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</si>
  <si>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</si>
  <si>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</si>
  <si>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</si>
  <si>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</si>
  <si>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</si>
  <si>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</si>
  <si>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</si>
  <si>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</si>
  <si>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</si>
  <si>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</si>
  <si>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</si>
  <si>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</si>
  <si>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</si>
  <si>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</si>
  <si>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</si>
  <si>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</si>
  <si>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</si>
  <si>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</si>
  <si>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</si>
  <si>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</si>
  <si>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</si>
  <si>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</si>
  <si>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</si>
  <si>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</si>
  <si>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</si>
  <si>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</si>
  <si>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</si>
  <si>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</si>
  <si>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</si>
  <si>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</si>
  <si>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</si>
  <si>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</si>
  <si>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</si>
  <si>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</si>
  <si>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</si>
  <si>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</si>
  <si>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</si>
  <si>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</si>
  <si>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</si>
  <si>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</si>
  <si>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</si>
  <si>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</si>
  <si>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</si>
  <si>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</si>
  <si>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</si>
  <si>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</si>
  <si>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</si>
  <si>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</si>
  <si>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</si>
  <si>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</si>
  <si>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</si>
  <si>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</si>
  <si>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</si>
  <si>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</si>
  <si>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</si>
  <si>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</si>
  <si>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</si>
  <si>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</si>
  <si>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</si>
  <si>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</si>
  <si>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</si>
  <si>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</si>
  <si>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</si>
  <si>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</si>
  <si>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</si>
  <si>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</si>
  <si>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</si>
  <si>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</si>
  <si>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</si>
  <si>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</si>
  <si>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</si>
  <si>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</si>
  <si>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</si>
  <si>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</si>
  <si>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</si>
  <si>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</si>
  <si>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</si>
  <si>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</si>
  <si>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</si>
  <si>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</si>
  <si>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</si>
  <si>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</si>
  <si>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</si>
  <si>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</si>
  <si>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</si>
  <si>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</si>
  <si>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</si>
  <si>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</si>
  <si>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</si>
  <si>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</si>
  <si>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</si>
  <si>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</si>
  <si>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</si>
  <si>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</si>
  <si>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</si>
  <si>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</si>
  <si>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</si>
  <si>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</si>
  <si>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</si>
  <si>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</si>
  <si>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</si>
  <si>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</si>
  <si>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</si>
  <si>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</si>
  <si>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</si>
  <si>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</si>
  <si>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</si>
  <si>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</si>
  <si>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</si>
  <si>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</si>
  <si>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</si>
  <si>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</si>
  <si>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</si>
  <si>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</si>
  <si>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</si>
  <si>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</si>
  <si>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</si>
  <si>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</si>
  <si>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</si>
  <si>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</si>
  <si>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</si>
  <si>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</si>
  <si>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</si>
  <si>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</si>
  <si>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</si>
  <si>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</si>
  <si>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</si>
  <si>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</si>
  <si>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</si>
  <si>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</si>
  <si>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</si>
  <si>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</si>
  <si>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</si>
  <si>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</si>
  <si>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</si>
  <si>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</si>
  <si>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</si>
  <si>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</si>
  <si>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</si>
  <si>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</si>
  <si>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</si>
  <si>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</si>
  <si>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</si>
  <si>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</si>
  <si>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</si>
  <si>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</si>
  <si>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</si>
  <si>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</si>
  <si>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</si>
  <si>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</si>
  <si>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</si>
  <si>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</si>
  <si>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</si>
  <si>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</si>
  <si>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</si>
  <si>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</si>
  <si>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</si>
  <si>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</si>
  <si>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</si>
  <si>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</si>
  <si>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</si>
  <si>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</si>
  <si>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</si>
  <si>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</si>
  <si>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</si>
  <si>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</si>
  <si>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</si>
  <si>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</si>
  <si>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</si>
  <si>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</si>
  <si>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</si>
  <si>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</si>
  <si>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</si>
  <si>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</si>
  <si>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</si>
  <si>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</si>
  <si>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</si>
  <si>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</si>
  <si>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</si>
  <si>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</si>
  <si>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</si>
  <si>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</si>
  <si>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</si>
  <si>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</si>
  <si>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</si>
  <si>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</si>
  <si>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</si>
  <si>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</si>
  <si>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</si>
  <si>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</si>
  <si>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</si>
  <si>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</si>
  <si>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</si>
  <si>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</si>
  <si>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</si>
  <si>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</si>
  <si>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</si>
  <si>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</si>
  <si>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</si>
  <si>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</si>
  <si>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</si>
  <si>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</si>
  <si>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</si>
  <si>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</si>
  <si>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</si>
  <si>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</si>
  <si>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</si>
  <si>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</si>
  <si>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</si>
  <si>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</si>
  <si>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</si>
  <si>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</si>
  <si>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</si>
  <si>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</si>
  <si>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</si>
  <si>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</si>
  <si>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</si>
  <si>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</si>
  <si>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</si>
  <si>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</si>
  <si>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</si>
  <si>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</si>
  <si>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</si>
  <si>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</si>
  <si>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</si>
  <si>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</si>
  <si>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</si>
  <si>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</si>
  <si>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</si>
  <si>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</si>
  <si>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</si>
  <si>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</si>
  <si>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</si>
  <si>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</si>
  <si>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</si>
  <si>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</si>
  <si>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</si>
  <si>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</si>
  <si>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</si>
  <si>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</si>
  <si>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</si>
  <si>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</si>
  <si>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</si>
  <si>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</si>
  <si>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</si>
  <si>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</si>
  <si>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</si>
  <si>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</si>
  <si>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</si>
  <si>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</si>
  <si>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</si>
  <si>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</si>
  <si>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</si>
  <si>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</si>
  <si>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</si>
  <si>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</si>
  <si>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</si>
  <si>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</si>
  <si>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</si>
  <si>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</si>
  <si>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</si>
  <si>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</si>
  <si>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</si>
  <si>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</si>
  <si>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</si>
  <si>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</si>
  <si>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</si>
  <si>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</si>
  <si>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</si>
  <si>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</si>
  <si>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</si>
  <si>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</si>
  <si>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</si>
  <si>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</si>
  <si>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</si>
  <si>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</si>
  <si>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</si>
  <si>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</si>
  <si>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</si>
  <si>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</si>
  <si>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</si>
  <si>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</si>
  <si>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</si>
  <si>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</si>
  <si>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</si>
  <si>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</si>
  <si>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</si>
  <si>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</si>
  <si>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</si>
  <si>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</si>
  <si>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</si>
  <si>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</si>
  <si>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</si>
  <si>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</si>
  <si>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</si>
  <si>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</si>
  <si>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</si>
  <si>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</si>
  <si>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</si>
  <si>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</si>
  <si>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</si>
  <si>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</si>
  <si>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</si>
  <si>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</si>
  <si>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</si>
  <si>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</si>
  <si>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</si>
  <si>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</si>
  <si>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</si>
  <si>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</si>
  <si>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</si>
  <si>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</si>
  <si>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</si>
  <si>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</si>
  <si>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</si>
  <si>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</si>
  <si>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</si>
  <si>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</si>
  <si>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</si>
  <si>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</si>
  <si>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</si>
  <si>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</si>
  <si>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</si>
  <si>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</si>
  <si>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</si>
  <si>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</si>
  <si>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</si>
  <si>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</si>
  <si>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</si>
  <si>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</si>
  <si>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</si>
  <si>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</si>
  <si>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</si>
  <si>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</si>
  <si>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</si>
  <si>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</si>
  <si>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</si>
  <si>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</si>
  <si>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</si>
  <si>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</si>
  <si>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</si>
  <si>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</si>
  <si>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</si>
  <si>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</si>
  <si>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</si>
  <si>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</si>
  <si>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</si>
  <si>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</si>
  <si>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</si>
  <si>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</si>
  <si>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</si>
  <si>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</si>
  <si>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</si>
  <si>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</si>
  <si>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</si>
  <si>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</si>
  <si>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</si>
  <si>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</si>
  <si>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</si>
  <si>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</si>
  <si>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</si>
  <si>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</si>
  <si>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</si>
  <si>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</si>
  <si>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</si>
  <si>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</si>
  <si>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</si>
  <si>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</si>
  <si>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</si>
  <si>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</si>
  <si>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</si>
  <si>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</si>
  <si>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</si>
  <si>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</si>
  <si>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</si>
  <si>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</si>
  <si>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</si>
  <si>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</si>
  <si>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</si>
  <si>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</si>
  <si>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</si>
  <si>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</si>
  <si>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</si>
  <si>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</si>
  <si>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</si>
  <si>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</si>
  <si>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</si>
  <si>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</si>
  <si>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</si>
  <si>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</si>
  <si>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</si>
  <si>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</si>
  <si>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</si>
  <si>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</si>
  <si>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</si>
  <si>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</si>
  <si>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</si>
  <si>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</si>
  <si>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</si>
  <si>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</si>
  <si>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</si>
  <si>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</si>
  <si>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</si>
  <si>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</si>
  <si>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</si>
  <si>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</si>
  <si>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</si>
  <si>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</si>
  <si>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</si>
  <si>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</si>
  <si>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</si>
  <si>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</si>
  <si>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</si>
  <si>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</si>
  <si>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</si>
  <si>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</si>
  <si>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</si>
  <si>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</si>
  <si>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</si>
  <si>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</si>
  <si>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</si>
  <si>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</si>
  <si>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</si>
  <si>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</si>
  <si>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</si>
  <si>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</si>
  <si>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</si>
  <si>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</si>
  <si>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</si>
  <si>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</si>
  <si>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</si>
  <si>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</si>
  <si>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</si>
  <si>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</si>
  <si>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</si>
  <si>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</si>
  <si>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</si>
  <si>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</si>
  <si>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</si>
  <si>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</si>
  <si>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</si>
  <si>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</si>
  <si>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</si>
  <si>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</si>
  <si>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</si>
  <si>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</si>
  <si>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</si>
  <si>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</si>
  <si>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</si>
  <si>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</si>
  <si>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</si>
  <si>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</si>
  <si>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</si>
  <si>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</si>
  <si>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</si>
  <si>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</si>
  <si>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</si>
  <si>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</si>
  <si>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</si>
  <si>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</si>
  <si>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</si>
  <si>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</si>
  <si>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</si>
  <si>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</si>
  <si>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</si>
  <si>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</si>
  <si>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</si>
  <si>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</si>
  <si>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</si>
  <si>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</si>
  <si>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</si>
  <si>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</si>
  <si>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</si>
  <si>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</si>
  <si>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</si>
  <si>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</si>
  <si>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</si>
  <si>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</si>
  <si>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</si>
  <si>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</si>
  <si>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</si>
  <si>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</si>
  <si>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</si>
  <si>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</si>
  <si>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</si>
  <si>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</si>
  <si>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</si>
  <si>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</si>
  <si>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</si>
  <si>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</si>
  <si>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</si>
  <si>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</si>
  <si>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</si>
  <si>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</si>
  <si>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</si>
  <si>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</si>
  <si>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</si>
  <si>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</si>
  <si>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</si>
  <si>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</si>
  <si>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</si>
  <si>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</si>
  <si>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</si>
  <si>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</si>
  <si>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</si>
  <si>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</si>
  <si>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</si>
  <si>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</si>
  <si>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</si>
  <si>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</si>
  <si>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</si>
  <si>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</si>
  <si>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</si>
  <si>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</si>
  <si>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</si>
  <si>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</si>
  <si>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</si>
  <si>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</si>
  <si>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</si>
  <si>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</si>
  <si>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</si>
  <si>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</si>
  <si>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</si>
  <si>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</si>
  <si>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</si>
  <si>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</si>
  <si>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</si>
  <si>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</si>
  <si>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</si>
  <si>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</si>
  <si>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</si>
  <si>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</si>
  <si>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</si>
  <si>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</si>
  <si>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</si>
  <si>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</si>
  <si>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</si>
  <si>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</si>
  <si>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</si>
  <si>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</si>
  <si>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</si>
  <si>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</si>
  <si>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</si>
  <si>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</si>
  <si>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</si>
  <si>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</si>
  <si>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</si>
  <si>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</si>
  <si>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</si>
  <si>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</si>
  <si>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</si>
  <si>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</si>
  <si>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</si>
  <si>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</si>
  <si>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</si>
  <si>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</si>
  <si>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</si>
  <si>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</si>
  <si>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</si>
  <si>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</si>
  <si>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</si>
  <si>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</si>
  <si>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</si>
  <si>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</si>
  <si>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</si>
  <si>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</si>
  <si>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</si>
  <si>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</si>
  <si>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</si>
  <si>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</si>
  <si>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</si>
  <si>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</si>
  <si>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</si>
  <si>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</si>
  <si>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</si>
  <si>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</si>
  <si>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</si>
  <si>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</si>
  <si>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</si>
  <si>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</si>
  <si>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</si>
  <si>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</si>
  <si>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</si>
  <si>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</si>
  <si>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</si>
  <si>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</si>
  <si>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</si>
  <si>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</si>
  <si>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</si>
  <si>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</si>
  <si>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</si>
  <si>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</si>
  <si>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</si>
  <si>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</si>
  <si>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</si>
  <si>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</si>
  <si>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</si>
  <si>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</si>
  <si>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</si>
  <si>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</si>
  <si>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</si>
  <si>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</si>
  <si>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</si>
  <si>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</si>
  <si>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</si>
  <si>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</si>
  <si>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</si>
  <si>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</si>
  <si>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</si>
  <si>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</si>
  <si>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</si>
  <si>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</si>
  <si>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</si>
  <si>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</si>
  <si>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</si>
  <si>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</si>
  <si>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</si>
  <si>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</si>
  <si>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</si>
  <si>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</si>
  <si>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</si>
  <si>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</si>
  <si>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</si>
  <si>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</si>
  <si>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</si>
  <si>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</si>
  <si>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</si>
  <si>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</si>
  <si>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</si>
  <si>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</si>
  <si>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</si>
  <si>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</si>
  <si>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</si>
  <si>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</si>
  <si>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</si>
  <si>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</si>
  <si>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</si>
  <si>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</si>
  <si>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</si>
  <si>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</si>
  <si>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</si>
  <si>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</si>
  <si>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</si>
  <si>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</si>
  <si>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</si>
  <si>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</si>
  <si>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</si>
  <si>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</si>
  <si>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</si>
  <si>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</si>
  <si>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</si>
  <si>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</si>
  <si>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</si>
  <si>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</si>
  <si>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</si>
  <si>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</si>
  <si>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</si>
  <si>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</si>
  <si>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</si>
  <si>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</si>
  <si>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</si>
  <si>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</si>
  <si>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</si>
  <si>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</si>
  <si>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</si>
  <si>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</si>
  <si>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</si>
  <si>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</si>
  <si>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</si>
  <si>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</si>
  <si>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</si>
  <si>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</si>
  <si>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</si>
  <si>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</si>
  <si>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</si>
  <si>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</si>
  <si>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</si>
  <si>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</si>
  <si>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</si>
  <si>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</si>
  <si>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</si>
  <si>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</si>
  <si>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</si>
  <si>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</si>
  <si>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</si>
  <si>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</si>
  <si>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</si>
  <si>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</si>
  <si>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</si>
  <si>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</si>
  <si>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</si>
  <si>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</si>
  <si>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</si>
  <si>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</si>
  <si>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</si>
  <si>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</si>
  <si>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</si>
  <si>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</si>
  <si>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</si>
  <si>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</si>
  <si>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</si>
  <si>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</si>
  <si>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</si>
  <si>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</si>
  <si>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</si>
  <si>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</si>
  <si>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</si>
  <si>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</si>
  <si>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</si>
  <si>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</si>
  <si>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</si>
  <si>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</si>
  <si>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</si>
  <si>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</si>
  <si>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</si>
  <si>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</si>
  <si>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</si>
  <si>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</si>
  <si>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</si>
  <si>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</si>
  <si>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</si>
  <si>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</si>
  <si>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</si>
  <si>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</si>
  <si>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</si>
  <si>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</si>
  <si>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</si>
  <si>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</si>
  <si>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</si>
  <si>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</si>
  <si>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</si>
  <si>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</si>
  <si>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</si>
  <si>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</si>
  <si>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</si>
  <si>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</si>
  <si>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</si>
  <si>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</si>
  <si>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</si>
  <si>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</si>
  <si>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</si>
  <si>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</si>
  <si>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</si>
  <si>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</si>
  <si>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</si>
  <si>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</si>
  <si>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</si>
  <si>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</si>
  <si>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</si>
  <si>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</si>
  <si>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</si>
  <si>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</si>
  <si>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</si>
  <si>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</si>
  <si>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</si>
  <si>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</si>
  <si>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</si>
  <si>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</si>
  <si>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</si>
  <si>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</si>
  <si>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</si>
  <si>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</si>
  <si>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</si>
  <si>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</si>
  <si>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</si>
  <si>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</si>
  <si>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</si>
  <si>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</si>
  <si>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</si>
  <si>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</si>
  <si>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</si>
  <si>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</si>
  <si>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</si>
  <si>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</si>
  <si>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</si>
  <si>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</si>
  <si>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</si>
  <si>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</si>
  <si>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</si>
  <si>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</si>
  <si>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</si>
  <si>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</si>
  <si>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</si>
  <si>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</si>
  <si>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</si>
  <si>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</si>
  <si>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</si>
  <si>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</si>
  <si>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</si>
  <si>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</si>
  <si>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</si>
  <si>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</si>
  <si>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</si>
  <si>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</si>
  <si>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</si>
  <si>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</si>
  <si>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</si>
  <si>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</si>
  <si>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</si>
  <si>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</si>
  <si>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</si>
  <si>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</si>
  <si>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</si>
  <si>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</si>
  <si>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</si>
  <si>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</si>
  <si>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</si>
  <si>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</si>
  <si>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</si>
  <si>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</si>
  <si>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</si>
  <si>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</si>
  <si>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</si>
  <si>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</si>
  <si>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</si>
  <si>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</si>
  <si>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</si>
  <si>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</si>
  <si>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</si>
  <si>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</si>
  <si>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</si>
  <si>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</si>
  <si>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</si>
  <si>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</si>
  <si>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</si>
  <si>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</si>
  <si>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</si>
  <si>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</si>
  <si>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</si>
  <si>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</si>
  <si>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</si>
  <si>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</si>
  <si>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</si>
  <si>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</si>
  <si>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</si>
  <si>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</si>
  <si>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</si>
  <si>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</si>
  <si>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</si>
  <si>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</si>
  <si>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</si>
  <si>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</si>
  <si>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</si>
  <si>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</si>
  <si>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</si>
  <si>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</si>
  <si>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</si>
  <si>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</si>
  <si>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</si>
  <si>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</si>
  <si>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</si>
  <si>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</si>
  <si>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</si>
  <si>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</si>
  <si>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</si>
  <si>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</si>
  <si>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</si>
  <si>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</si>
  <si>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</si>
  <si>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</si>
  <si>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</si>
  <si>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</si>
  <si>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</si>
  <si>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</si>
  <si>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</si>
  <si>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</si>
  <si>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</si>
  <si>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</si>
  <si>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</si>
  <si>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</si>
  <si>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</si>
  <si>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</si>
  <si>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</si>
  <si>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</si>
  <si>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</si>
  <si>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</si>
  <si>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</si>
  <si>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</si>
  <si>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</si>
  <si>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</si>
  <si>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</si>
  <si>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</si>
  <si>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</si>
  <si>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</si>
  <si>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</si>
  <si>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</si>
  <si>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</si>
  <si>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</si>
  <si>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</si>
  <si>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</si>
  <si>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</si>
  <si>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</si>
  <si>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</si>
  <si>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</si>
  <si>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</si>
  <si>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</si>
  <si>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</si>
  <si>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</si>
  <si>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</si>
  <si>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</si>
  <si>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</si>
  <si>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</si>
  <si>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</si>
  <si>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</si>
  <si>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</si>
  <si>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</si>
  <si>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</si>
  <si>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</si>
  <si>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</si>
  <si>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</si>
  <si>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</si>
  <si>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</si>
  <si>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</si>
  <si>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</si>
  <si>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</si>
  <si>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</si>
  <si>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</si>
  <si>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</si>
  <si>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</si>
  <si>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</si>
  <si>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</si>
  <si>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</si>
  <si>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</si>
  <si>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</si>
  <si>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</si>
  <si>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</si>
  <si>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</si>
  <si>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</si>
  <si>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</si>
  <si>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</si>
  <si>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</si>
  <si>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</si>
  <si>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</si>
  <si>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</si>
  <si>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</si>
  <si>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</si>
  <si>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</si>
  <si>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</si>
  <si>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</si>
  <si>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</si>
  <si>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</si>
  <si>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</si>
  <si>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</si>
  <si>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</si>
  <si>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</si>
  <si>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</si>
  <si>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</si>
  <si>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</si>
  <si>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</si>
  <si>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</si>
  <si>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</si>
  <si>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</si>
  <si>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</si>
  <si>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</si>
  <si>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</si>
  <si>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</si>
  <si>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</si>
  <si>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</si>
  <si>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</si>
  <si>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</si>
  <si>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</si>
  <si>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</si>
  <si>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</si>
  <si>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</si>
  <si>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</si>
  <si>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</si>
  <si>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</si>
  <si>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</si>
  <si>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</si>
  <si>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</si>
  <si>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</si>
  <si>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</si>
  <si>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</si>
  <si>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</si>
  <si>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</si>
  <si>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</si>
  <si>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</si>
  <si>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</si>
  <si>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</si>
  <si>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</si>
  <si>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</si>
  <si>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</si>
  <si>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</si>
  <si>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</si>
  <si>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</si>
  <si>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</si>
  <si>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</si>
  <si>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</si>
  <si>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</si>
  <si>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</si>
  <si>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</si>
  <si>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</si>
  <si>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</si>
  <si>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</si>
  <si>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</si>
  <si>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</si>
  <si>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</si>
  <si>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</si>
  <si>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</si>
  <si>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</si>
  <si>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</si>
  <si>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</si>
  <si>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</si>
  <si>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</si>
  <si>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</si>
  <si>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</si>
  <si>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</si>
  <si>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</si>
  <si>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</si>
  <si>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</si>
  <si>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</si>
  <si>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</si>
  <si>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</si>
  <si>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</si>
  <si>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</si>
  <si>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</si>
  <si>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</si>
  <si>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</si>
  <si>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</si>
  <si>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</si>
  <si>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</si>
  <si>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</si>
  <si>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</si>
  <si>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</si>
  <si>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</si>
  <si>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</si>
  <si>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</si>
  <si>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</si>
  <si>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</si>
  <si>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</si>
  <si>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</si>
  <si>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</si>
  <si>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</si>
  <si>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</si>
  <si>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</si>
  <si>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</si>
  <si>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</si>
  <si>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</si>
  <si>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</si>
  <si>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</si>
  <si>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</si>
  <si>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</si>
  <si>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</si>
  <si>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</si>
  <si>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</si>
  <si>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</si>
  <si>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</si>
  <si>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</si>
  <si>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</si>
  <si>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</si>
  <si>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</si>
  <si>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</si>
  <si>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</si>
  <si>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</si>
  <si>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</si>
  <si>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</si>
  <si>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</si>
  <si>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</si>
  <si>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</si>
  <si>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</si>
  <si>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</si>
  <si>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</si>
  <si>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</si>
  <si>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</si>
  <si>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</si>
  <si>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</si>
  <si>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</si>
  <si>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</si>
  <si>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</si>
  <si>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</si>
  <si>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</si>
  <si>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</si>
  <si>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</si>
  <si>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</si>
  <si>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</si>
  <si>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</si>
  <si>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</si>
  <si>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</si>
  <si>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</si>
  <si>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</si>
  <si>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</si>
  <si>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</si>
  <si>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</si>
  <si>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</si>
  <si>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</si>
  <si>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</si>
  <si>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</si>
  <si>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</si>
  <si>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</si>
  <si>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</si>
  <si>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</si>
  <si>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</si>
  <si>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</si>
  <si>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</si>
  <si>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</si>
  <si>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</si>
  <si>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</si>
  <si>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</si>
  <si>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</si>
  <si>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</si>
  <si>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</si>
  <si>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</si>
  <si>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</si>
  <si>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</si>
  <si>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</si>
  <si>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</si>
  <si>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</si>
  <si>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</si>
  <si>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</si>
  <si>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</si>
  <si>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</si>
  <si>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</si>
  <si>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</si>
  <si>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</si>
  <si>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</si>
  <si>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</si>
  <si>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</si>
  <si>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</si>
  <si>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</si>
  <si>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</si>
  <si>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</si>
  <si>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</si>
  <si>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</si>
  <si>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</si>
  <si>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</si>
  <si>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</si>
  <si>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</si>
  <si>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</si>
  <si>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</si>
  <si>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</si>
  <si>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</si>
  <si>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</si>
  <si>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</si>
  <si>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</si>
  <si>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</si>
  <si>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</si>
  <si>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</si>
  <si>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</si>
  <si>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</si>
  <si>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</si>
  <si>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</si>
  <si>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</si>
  <si>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</si>
  <si>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</si>
  <si>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</si>
  <si>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</si>
  <si>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</si>
  <si>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</si>
  <si>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</si>
  <si>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</si>
  <si>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</si>
  <si>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</si>
  <si>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</si>
  <si>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</si>
  <si>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</si>
  <si>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</si>
  <si>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</si>
  <si>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</si>
  <si>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</si>
  <si>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</si>
  <si>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</si>
  <si>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</si>
  <si>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</si>
  <si>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</si>
  <si>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</si>
  <si>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</si>
  <si>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</si>
  <si>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</si>
  <si>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</si>
  <si>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</si>
  <si>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</si>
  <si>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</si>
  <si>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</si>
  <si>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</si>
  <si>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</si>
  <si>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</si>
  <si>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</si>
  <si>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</si>
  <si>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</si>
  <si>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</si>
  <si>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</si>
  <si>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</si>
  <si>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</si>
  <si>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</si>
  <si>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</si>
  <si>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</si>
  <si>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</si>
  <si>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</si>
  <si>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</si>
  <si>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</si>
  <si>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</si>
  <si>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</si>
  <si>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</si>
  <si>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</si>
  <si>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</si>
  <si>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</si>
  <si>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</si>
  <si>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</si>
  <si>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</si>
  <si>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</si>
  <si>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</si>
  <si>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</si>
  <si>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</si>
  <si>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</si>
  <si>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</si>
  <si>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</si>
  <si>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</si>
  <si>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</si>
  <si>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</si>
  <si>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</si>
  <si>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</si>
  <si>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</si>
  <si>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</si>
  <si>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</si>
  <si>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</si>
  <si>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</si>
  <si>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</si>
  <si>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</si>
  <si>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</si>
  <si>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</si>
  <si>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</si>
  <si>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</si>
  <si>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</si>
  <si>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</si>
  <si>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</si>
  <si>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</si>
  <si>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</si>
  <si>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</si>
  <si>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</si>
  <si>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</si>
  <si>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</si>
  <si>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</si>
  <si>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</si>
  <si>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</si>
  <si>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</si>
  <si>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</si>
  <si>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</si>
  <si>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</si>
  <si>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</si>
  <si>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</si>
  <si>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</si>
  <si>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</si>
  <si>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</si>
  <si>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</si>
  <si>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</si>
  <si>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</si>
  <si>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</si>
  <si>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</si>
  <si>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</si>
  <si>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</si>
  <si>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</si>
  <si>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</si>
  <si>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</si>
  <si>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</si>
  <si>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</si>
  <si>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</si>
  <si>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</si>
  <si>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</si>
  <si>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</si>
  <si>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</si>
  <si>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</si>
  <si>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</si>
  <si>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</si>
  <si>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</si>
  <si>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</si>
  <si>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</si>
  <si>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</si>
  <si>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</si>
  <si>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</si>
  <si>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</si>
  <si>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</si>
  <si>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</si>
  <si>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</si>
  <si>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</si>
  <si>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</si>
  <si>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</si>
  <si>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</si>
  <si>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</si>
  <si>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</si>
  <si>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</si>
  <si>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</si>
  <si>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</si>
  <si>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</si>
  <si>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</si>
  <si>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</si>
  <si>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</si>
  <si>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</si>
  <si>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</si>
  <si>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</si>
  <si>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</si>
  <si>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</si>
  <si>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</si>
  <si>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</si>
  <si>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</si>
  <si>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</si>
  <si>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</si>
  <si>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</si>
  <si>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</si>
  <si>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</si>
  <si>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</si>
  <si>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</si>
  <si>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</si>
  <si>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</si>
  <si>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</si>
  <si>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</si>
  <si>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</si>
  <si>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</si>
  <si>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</si>
  <si>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</si>
  <si>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</si>
  <si>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</si>
  <si>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</si>
  <si>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</si>
  <si>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</si>
  <si>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</si>
  <si>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</si>
  <si>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</si>
  <si>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</si>
  <si>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</si>
  <si>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</si>
  <si>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</si>
  <si>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</si>
  <si>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</si>
  <si>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</si>
  <si>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</si>
  <si>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</si>
  <si>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</si>
  <si>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</si>
  <si>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</si>
  <si>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</si>
  <si>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</si>
  <si>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</si>
  <si>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</si>
  <si>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</si>
  <si>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</si>
  <si>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</si>
  <si>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</si>
  <si>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</si>
  <si>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</si>
  <si>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</si>
  <si>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</si>
  <si>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</si>
  <si>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</si>
  <si>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</si>
  <si>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</si>
  <si>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</si>
  <si>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</si>
  <si>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</si>
  <si>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</si>
  <si>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</si>
  <si>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</si>
  <si>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</si>
  <si>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</si>
  <si>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</si>
  <si>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</si>
  <si>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</si>
  <si>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</si>
  <si>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</si>
  <si>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</si>
  <si>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</si>
  <si>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</si>
  <si>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</si>
  <si>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</si>
  <si>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</si>
  <si>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</si>
  <si>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</si>
  <si>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</si>
  <si>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</si>
  <si>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</si>
  <si>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</si>
  <si>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</si>
  <si>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</si>
  <si>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</si>
  <si>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</si>
  <si>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</si>
  <si>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</si>
  <si>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</si>
  <si>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</si>
  <si>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</si>
  <si>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</si>
  <si>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</si>
  <si>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</si>
  <si>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</si>
  <si>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</si>
  <si>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</si>
  <si>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</si>
  <si>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</si>
  <si>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</si>
  <si>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</si>
  <si>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</si>
  <si>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</si>
  <si>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</si>
  <si>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</si>
  <si>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</si>
  <si>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</si>
  <si>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</si>
  <si>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</si>
  <si>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</si>
  <si>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</si>
  <si>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</si>
  <si>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</si>
  <si>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</si>
  <si>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</si>
  <si>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</si>
  <si>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</si>
  <si>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</si>
  <si>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</si>
  <si>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</si>
  <si>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</si>
  <si>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</si>
  <si>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</si>
  <si>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</si>
  <si>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</si>
  <si>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</si>
  <si>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</si>
  <si>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</si>
  <si>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</si>
  <si>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</si>
  <si>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</si>
  <si>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</si>
  <si>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</si>
  <si>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</si>
  <si>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</si>
  <si>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</si>
  <si>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</si>
  <si>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</si>
  <si>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</si>
  <si>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</si>
  <si>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</si>
  <si>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</si>
  <si>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</si>
  <si>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</si>
  <si>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</si>
  <si>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</si>
  <si>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</si>
  <si>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</si>
  <si>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</si>
  <si>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</si>
  <si>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</si>
  <si>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</si>
  <si>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</si>
  <si>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</si>
  <si>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</si>
  <si>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</si>
  <si>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</si>
  <si>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</si>
  <si>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</si>
  <si>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</si>
  <si>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</si>
  <si>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</si>
  <si>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</si>
  <si>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</si>
  <si>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</si>
  <si>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</si>
  <si>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</si>
  <si>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</si>
  <si>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</si>
  <si>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</si>
  <si>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</si>
  <si>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</si>
  <si>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</si>
  <si>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</si>
  <si>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</si>
  <si>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</si>
  <si>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</si>
  <si>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</si>
  <si>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</si>
  <si>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</si>
  <si>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</si>
  <si>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</si>
  <si>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</si>
  <si>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</si>
  <si>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</si>
  <si>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</si>
  <si>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</si>
  <si>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</si>
  <si>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</si>
  <si>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</si>
  <si>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</si>
  <si>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</si>
  <si>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</si>
  <si>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</si>
  <si>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</si>
  <si>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</si>
  <si>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</si>
  <si>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</si>
  <si>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</si>
  <si>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</si>
  <si>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</si>
  <si>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</si>
  <si>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</si>
  <si>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</si>
  <si>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</si>
  <si>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</si>
  <si>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</si>
  <si>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</si>
  <si>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</si>
  <si>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</si>
  <si>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</si>
  <si>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</si>
  <si>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</si>
  <si>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</si>
  <si>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</si>
  <si>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</si>
  <si>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</si>
  <si>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</si>
  <si>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</si>
  <si>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</si>
  <si>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</si>
  <si>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</si>
  <si>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</si>
  <si>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</si>
  <si>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</si>
  <si>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</si>
  <si>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</si>
  <si>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</si>
  <si>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</si>
  <si>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</si>
  <si>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</si>
  <si>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</si>
  <si>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</si>
  <si>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</si>
  <si>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</si>
  <si>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</si>
  <si>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</si>
  <si>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</si>
  <si>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</si>
  <si>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</si>
  <si>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</si>
  <si>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</si>
  <si>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</si>
  <si>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</si>
  <si>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</si>
  <si>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</si>
  <si>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</si>
  <si>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</si>
  <si>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</si>
  <si>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</si>
  <si>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</si>
  <si>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</si>
  <si>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</si>
  <si>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</si>
  <si>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</si>
  <si>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</si>
  <si>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</si>
  <si>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</si>
  <si>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</si>
  <si>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</si>
  <si>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</si>
  <si>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</si>
  <si>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</si>
  <si>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</si>
  <si>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</si>
  <si>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</si>
  <si>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</si>
  <si>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</si>
  <si>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</si>
  <si>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</si>
  <si>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</si>
  <si>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</si>
  <si>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</si>
  <si>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</si>
  <si>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</si>
  <si>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</si>
  <si>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</si>
  <si>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</si>
  <si>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</si>
  <si>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</si>
  <si>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</si>
  <si>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</si>
  <si>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</si>
  <si>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</si>
  <si>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</si>
  <si>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</si>
  <si>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</si>
  <si>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</si>
  <si>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</si>
  <si>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</si>
  <si>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</si>
  <si>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</si>
  <si>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</si>
  <si>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</si>
  <si>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</si>
  <si>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</si>
  <si>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</si>
  <si>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</si>
  <si>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</si>
  <si>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</si>
  <si>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</si>
  <si>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</si>
  <si>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</si>
  <si>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</si>
  <si>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</si>
  <si>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</si>
  <si>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</si>
  <si>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</si>
  <si>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</si>
  <si>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</si>
  <si>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</si>
  <si>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</si>
  <si>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</si>
  <si>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</si>
  <si>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</si>
  <si>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</si>
  <si>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</si>
  <si>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</si>
  <si>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</si>
  <si>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</si>
  <si>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</si>
  <si>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</si>
  <si>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</si>
  <si>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</si>
  <si>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</si>
  <si>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</si>
  <si>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</si>
  <si>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</si>
  <si>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</si>
  <si>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</si>
  <si>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</si>
  <si>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</si>
  <si>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</si>
  <si>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</si>
  <si>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</si>
  <si>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</si>
  <si>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</si>
  <si>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</si>
  <si>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</si>
  <si>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</si>
  <si>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</si>
  <si>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</si>
  <si>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</si>
  <si>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</si>
  <si>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</si>
  <si>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</si>
  <si>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</si>
  <si>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</si>
  <si>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</si>
  <si>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</si>
  <si>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</si>
  <si>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</si>
  <si>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</si>
  <si>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</si>
  <si>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</si>
  <si>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</si>
  <si>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</si>
  <si>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</si>
  <si>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</si>
  <si>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</si>
  <si>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</si>
  <si>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</si>
  <si>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</si>
  <si>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</si>
  <si>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</si>
  <si>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</si>
  <si>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</si>
  <si>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</si>
  <si>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</si>
  <si>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</si>
  <si>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</si>
  <si>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</si>
  <si>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</si>
  <si>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</si>
  <si>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</si>
  <si>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</si>
  <si>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</si>
  <si>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</si>
  <si>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</si>
  <si>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</si>
  <si>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</si>
  <si>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</si>
  <si>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</si>
  <si>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</si>
  <si>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</si>
  <si>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</si>
  <si>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</si>
  <si>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</si>
  <si>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</si>
  <si>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</si>
  <si>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</si>
  <si>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</si>
  <si>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</si>
  <si>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</si>
  <si>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</si>
  <si>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</si>
  <si>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</si>
  <si>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</si>
  <si>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</si>
  <si>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</si>
  <si>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</si>
  <si>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</si>
  <si>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</si>
  <si>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</si>
  <si>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</si>
  <si>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</si>
  <si>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</si>
  <si>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</si>
  <si>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</si>
  <si>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</si>
  <si>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</si>
  <si>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</si>
  <si>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</si>
  <si>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</si>
  <si>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</si>
  <si>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</si>
  <si>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</si>
  <si>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</si>
  <si>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</si>
  <si>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</si>
  <si>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</si>
  <si>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</si>
  <si>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</si>
  <si>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</si>
  <si>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</si>
  <si>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</si>
  <si>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</si>
  <si>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</si>
  <si>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</si>
  <si>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</si>
  <si>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</si>
  <si>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</si>
  <si>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</si>
  <si>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</si>
  <si>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</si>
  <si>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</si>
  <si>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</si>
  <si>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</si>
  <si>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</si>
  <si>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</si>
  <si>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</si>
  <si>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</si>
  <si>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</si>
  <si>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</si>
  <si>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</si>
  <si>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</si>
  <si>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</si>
  <si>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</si>
  <si>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</si>
  <si>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</si>
  <si>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</si>
  <si>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</si>
  <si>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</si>
  <si>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</si>
  <si>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</si>
  <si>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</si>
  <si>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</si>
  <si>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</si>
  <si>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</si>
  <si>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</si>
  <si>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</si>
  <si>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</si>
  <si>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</si>
  <si>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</si>
  <si>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</si>
  <si>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</si>
  <si>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</si>
  <si>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</si>
  <si>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</si>
  <si>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</si>
  <si>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</si>
  <si>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</si>
  <si>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</si>
  <si>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</si>
  <si>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</si>
  <si>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</si>
  <si>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</si>
  <si>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</si>
  <si>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</si>
  <si>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</si>
  <si>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</si>
  <si>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</si>
  <si>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</si>
  <si>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</si>
  <si>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</si>
  <si>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</si>
  <si>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</si>
  <si>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</si>
  <si>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</si>
  <si>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</si>
  <si>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</si>
  <si>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</si>
  <si>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</si>
  <si>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</si>
  <si>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</si>
  <si>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</si>
  <si>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</si>
  <si>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</si>
  <si>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</si>
  <si>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</si>
  <si>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</si>
  <si>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</si>
  <si>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</si>
  <si>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</si>
  <si>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</si>
  <si>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</si>
  <si>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</si>
  <si>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</si>
  <si>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</si>
  <si>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</si>
  <si>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</si>
  <si>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</si>
  <si>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</si>
  <si>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</si>
  <si>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</si>
  <si>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</si>
  <si>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</si>
  <si>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</si>
  <si>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</si>
  <si>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</si>
  <si>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</si>
  <si>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</si>
  <si>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</si>
  <si>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</si>
  <si>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</si>
  <si>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</si>
  <si>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</si>
  <si>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</si>
  <si>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</si>
  <si>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</si>
  <si>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</si>
  <si>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</si>
  <si>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</si>
  <si>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</si>
  <si>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</si>
  <si>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</si>
  <si>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</si>
  <si>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</si>
  <si>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</si>
  <si>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</si>
  <si>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</si>
  <si>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</si>
  <si>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</si>
  <si>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</si>
  <si>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</si>
  <si>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</si>
  <si>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</si>
  <si>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</si>
  <si>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</si>
  <si>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</si>
  <si>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</si>
  <si>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</si>
  <si>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</si>
  <si>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</si>
  <si>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</si>
  <si>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</si>
  <si>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</si>
  <si>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</si>
  <si>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</si>
  <si>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</si>
  <si>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</si>
  <si>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</si>
  <si>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</si>
  <si>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</si>
  <si>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</si>
  <si>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</si>
  <si>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</si>
  <si>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</si>
  <si>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</si>
  <si>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</si>
  <si>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</si>
  <si>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</si>
  <si>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</si>
  <si>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</si>
  <si>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</si>
  <si>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</si>
  <si>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</si>
  <si>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</si>
  <si>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</si>
  <si>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</si>
  <si>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</si>
  <si>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</si>
  <si>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</si>
  <si>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</si>
  <si>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</si>
  <si>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</si>
  <si>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</si>
  <si>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</si>
  <si>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</si>
  <si>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</si>
  <si>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</si>
  <si>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</si>
  <si>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</si>
  <si>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</si>
  <si>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</si>
  <si>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</si>
  <si>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</si>
  <si>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</si>
  <si>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</si>
  <si>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</si>
  <si>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</si>
  <si>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</si>
  <si>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</si>
  <si>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</si>
  <si>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</si>
  <si>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</si>
  <si>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</si>
  <si>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</si>
  <si>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</si>
  <si>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</si>
  <si>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</si>
  <si>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</si>
  <si>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</si>
  <si>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</si>
  <si>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</si>
  <si>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</si>
  <si>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</si>
  <si>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</si>
  <si>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</si>
  <si>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</si>
  <si>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</si>
  <si>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</si>
  <si>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</si>
  <si>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</si>
  <si>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</si>
  <si>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</si>
  <si>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</si>
  <si>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</si>
  <si>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</si>
  <si>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</si>
  <si>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</si>
  <si>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</si>
  <si>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</si>
  <si>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</si>
  <si>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</si>
  <si>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</si>
  <si>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</si>
  <si>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</si>
  <si>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</si>
  <si>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</si>
  <si>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</si>
  <si>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</si>
  <si>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</si>
  <si>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</si>
  <si>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</si>
  <si>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</si>
  <si>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</si>
  <si>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</si>
  <si>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</si>
  <si>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</si>
  <si>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</si>
  <si>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</si>
  <si>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</si>
  <si>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</si>
  <si>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</si>
  <si>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</si>
  <si>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</si>
  <si>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</si>
  <si>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</si>
  <si>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</si>
  <si>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</si>
  <si>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</si>
  <si>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</si>
  <si>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</si>
  <si>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</si>
  <si>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</si>
  <si>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</si>
  <si>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</si>
  <si>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</si>
  <si>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</si>
  <si>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</si>
  <si>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</si>
  <si>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</si>
  <si>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</si>
  <si>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</si>
  <si>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</si>
  <si>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</si>
  <si>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</si>
  <si>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</si>
  <si>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</si>
  <si>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</si>
  <si>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</si>
  <si>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</si>
  <si>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</si>
  <si>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</si>
  <si>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</si>
  <si>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</si>
  <si>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</si>
  <si>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</si>
  <si>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</si>
  <si>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</si>
  <si>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</si>
  <si>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</si>
  <si>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</si>
  <si>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</si>
  <si>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</si>
  <si>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</si>
  <si>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</si>
  <si>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</si>
  <si>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</si>
  <si>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</si>
  <si>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</si>
  <si>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</si>
  <si>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</si>
  <si>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</si>
  <si>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</si>
  <si>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</si>
  <si>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</si>
  <si>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</si>
  <si>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</si>
  <si>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</si>
  <si>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</si>
  <si>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</si>
  <si>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</si>
  <si>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</si>
  <si>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</si>
  <si>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</si>
  <si>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</si>
  <si>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</si>
  <si>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</si>
  <si>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</si>
  <si>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</si>
  <si>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</si>
  <si>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</si>
  <si>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</si>
  <si>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</si>
  <si>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</si>
  <si>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</si>
  <si>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</si>
  <si>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</si>
  <si>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</si>
  <si>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</si>
  <si>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</si>
  <si>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</si>
  <si>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</si>
  <si>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</si>
  <si>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</si>
  <si>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</si>
  <si>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</si>
  <si>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</si>
  <si>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</si>
  <si>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</si>
  <si>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</si>
  <si>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</si>
  <si>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</si>
  <si>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</si>
  <si>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</si>
  <si>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</si>
  <si>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</si>
  <si>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</si>
  <si>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</si>
  <si>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</si>
  <si>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</si>
  <si>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</si>
  <si>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</si>
  <si>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</si>
  <si>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</si>
  <si>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</si>
  <si>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</si>
  <si>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</si>
  <si>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</si>
  <si>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</si>
  <si>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</si>
  <si>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</si>
  <si>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</si>
  <si>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</si>
  <si>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</si>
  <si>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</si>
  <si>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</si>
  <si>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</si>
  <si>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</si>
  <si>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</si>
  <si>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</si>
  <si>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</si>
  <si>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</si>
  <si>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</si>
  <si>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</si>
  <si>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</si>
  <si>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</si>
  <si>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</si>
  <si>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</si>
  <si>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</si>
  <si>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</si>
  <si>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</si>
  <si>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</si>
  <si>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</si>
  <si>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</si>
  <si>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</si>
  <si>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</si>
  <si>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</si>
  <si>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</si>
  <si>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</si>
  <si>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</si>
  <si>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</si>
  <si>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</si>
  <si>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</si>
  <si>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</si>
  <si>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</si>
  <si>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</si>
  <si>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</si>
  <si>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</si>
  <si>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</si>
  <si>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</si>
  <si>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</si>
  <si>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</si>
  <si>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</si>
  <si>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</si>
  <si>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</si>
  <si>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</si>
  <si>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</si>
  <si>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</si>
  <si>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</si>
  <si>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</si>
  <si>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</si>
  <si>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</si>
  <si>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</si>
  <si>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</si>
  <si>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</si>
  <si>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</si>
  <si>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</si>
  <si>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</si>
  <si>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</si>
  <si>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</si>
  <si>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</si>
  <si>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</si>
  <si>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</si>
  <si>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</si>
  <si>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</si>
  <si>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</si>
  <si>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</si>
  <si>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</si>
  <si>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</si>
  <si>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</si>
  <si>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</si>
  <si>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</si>
  <si>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</si>
  <si>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</si>
  <si>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</si>
  <si>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</si>
  <si>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</si>
  <si>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</si>
  <si>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</si>
  <si>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</si>
  <si>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</si>
  <si>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</si>
  <si>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</si>
  <si>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</si>
  <si>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</si>
  <si>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</si>
  <si>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</si>
  <si>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</si>
  <si>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</si>
  <si>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</si>
  <si>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</si>
  <si>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</si>
  <si>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</si>
  <si>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</si>
  <si>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</si>
  <si>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</si>
  <si>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</si>
  <si>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</si>
  <si>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</si>
  <si>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</si>
  <si>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</si>
  <si>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</si>
  <si>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</si>
  <si>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</si>
  <si>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</si>
  <si>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</si>
  <si>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</si>
  <si>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</si>
  <si>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</si>
  <si>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</si>
  <si>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</si>
  <si>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</si>
  <si>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</si>
  <si>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</si>
  <si>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</si>
  <si>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</si>
  <si>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</si>
  <si>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</si>
  <si>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</si>
  <si>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</si>
  <si>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</si>
  <si>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</si>
  <si>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</si>
  <si>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</si>
  <si>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</si>
  <si>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</si>
  <si>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</si>
  <si>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</si>
  <si>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</si>
  <si>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</si>
  <si>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</si>
  <si>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</si>
  <si>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</si>
  <si>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</si>
  <si>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</si>
  <si>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</si>
  <si>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</si>
  <si>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</si>
  <si>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</si>
  <si>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</si>
  <si>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</si>
  <si>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</si>
  <si>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</si>
  <si>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</si>
  <si>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</si>
  <si>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</si>
  <si>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</si>
  <si>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</si>
  <si>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</si>
  <si>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</si>
  <si>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</si>
  <si>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</si>
  <si>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35 km</t>
  </si>
  <si>
    <t>PCM-20251201-00000366</t>
  </si>
  <si>
    <t xml:space="preserve">Restored by PG </t>
  </si>
  <si>
    <t>PCM-20251201-00000752</t>
  </si>
  <si>
    <t xml:space="preserve">ETA 30 min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</si>
  <si>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</si>
  <si>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</si>
  <si>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</si>
  <si>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</si>
  <si>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</si>
  <si>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60 mins</t>
  </si>
  <si>
    <t>PCM-20251201-00000796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</si>
  <si>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</si>
  <si>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</si>
  <si>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</si>
  <si>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</si>
  <si>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</si>
  <si>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</si>
  <si>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</si>
  <si>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</si>
  <si>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PCM-20251201-00000733</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</si>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</sst>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2" totalsRowShown="0" headerRowDxfId="13" tableBorderDxfId="12">
  <autoFilter ref="A1:L47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329.57445671296591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6.9248379630153067E-2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45992.522882638892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45992.522882638892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45992.522882638892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45992.522882638892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45992.522882638892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45992.522882523146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45992.522882523146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45992.522882523146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45992.522882523146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45992.522882523146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45992.522882523146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45992.522882523146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45992.522882523146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45992.522882523146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45992.522882523146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45992.522882523146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45992.522882523146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45992.522882523146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45992.522882523146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45992.522882523146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45992.522882523146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45992.522882523146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45992.522882523146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45992.522882523146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45992.522882523146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45992.522882523146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45992.522882523146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45992.522882523146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45992.522882523146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45992.522882523146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45992.522882523146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45992.522882523146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45992.522882523146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45992.522882523146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45992.522882523146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45992.522882523146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45992.522882523146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45992.522882523146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45992.522882523146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45992.522882523146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45992.522882523146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45992.522882523146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45992.522882523146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45992.522882523146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45992.522882523146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45992.522882523146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45992.522882523146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45992.522882523146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45992.522882523146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45992.522882523146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45992.522882523146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45992.522882523146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45992.522882523146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45992.522882523146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45992.522882523146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45992.522882523146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45992.522882523146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45992.522882523146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45992.522882523146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45992.522882523146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45992.522882523146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45992.522882523146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45992.522882523146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45992.522882523146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45992.522882523146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45992.522882523146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45992.522882523146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45992.522882523146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45992.522882523146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45992.522882523146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45992.522882523146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45992.522882523146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45992.522882523146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45992.522882523146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45992.522882523146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45992.522882523146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45992.522882523146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45992.522882523146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45992.522882523146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45992.522882523146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45992.522882523146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45992.522882523146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45992.522882523146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45992.522882523146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45992.522882523146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45992.522882523146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45992.522882523146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45992.522882523146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45992.522882523146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45992.522882523146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45992.522882523146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45992.522882523146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45992.522882523146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45992.522882523146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45992.522882523146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45992.522882523146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45992.522882523146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45992.522882523146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45992.522882523146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45992.522882523146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45992.522882523146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45992.522882523146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45992.522882523146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45992.522882523146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45992.522882523146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45992.522882523146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45992.522882523146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45992.522882523146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45992.522882523146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45992.522882523146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45992.522882523146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45992.522882523146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45992.522882523146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45992.522882523146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45992.522882523146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45992.522882523146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45992.522882523146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45992.522882523146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45992.522882523146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45992.522882523146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45992.522882523146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45992.522882523146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45992.522882523146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45992.522882523146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45992.522882523146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45992.522882523146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45992.522882523146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45992.522882523146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45992.522882523146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45992.522882523146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45992.522882523146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45992.522882523146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45992.522882523146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45992.522882523146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45992.522882523146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45992.522882523146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45992.522882523146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45992.522882523146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45992.522882523146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45992.522882523146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45992.522882523146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45992.522882523146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45992.522882523146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45992.522882523146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45992.522882523146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45992.522882523146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45992.522882523146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45992.522882523146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45992.522882523146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45992.522882523146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45992.522882523146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45992.522882523146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45992.522882523146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45992.522882523146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45992.522882523146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45992.522882523146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45992.522882523146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45992.522882523146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45992.522882523146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45992.522882523146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45992.522882523146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45992.522882523146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45992.522882523146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45992.522882523146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45992.522882523146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45992.522882523146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45992.522882523146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45992.522882523146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45992.522882523146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45992.522882523146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45992.522882523146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45992.522882523146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45992.522882523146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45992.522882523146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45992.522882523146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45992.522882523146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45992.522882523146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45992.522882523146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45992.522882523146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45992.522882523146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45992.522882523146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45992.522882523146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45992.522882523146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45992.522882523146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45992.522882523146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45992.522882523146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45992.522882523146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45992.522882523146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45992.522882523146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45992.522882523146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45992.522882523146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45992.522882523146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45992.522882523146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45992.522882523146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45992.522882523146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45992.522882523146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45992.522882523146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45992.522882523146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45992.522882523146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45992.522882523146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45992.522882523146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45992.522882523146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45992.522882523146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45992.522882523146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45992.522882523146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45992.522882523146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45992.522882523146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45992.522882523146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45992.522882523146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45992.522882523146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45992.522882523146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45992.522882523146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45992.522882638892</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167.52304467593058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8.1354636574105825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0.2507414351857733</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0.1869914351918851</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39198</v>
      </c>
      <c r="B7" s="18" t="str">
        <f>IFERROR(VLOOKUP(D7,DB!A:K,11,0),"")</f>
        <v>R2</v>
      </c>
      <c r="C7" s="18">
        <v>2</v>
      </c>
      <c r="D7" s="18" t="s">
        <v>18322</v>
      </c>
      <c r="E7" s="99" t="s">
        <v>39187</v>
      </c>
      <c r="F7" s="100">
        <v>45992.47896990741</v>
      </c>
      <c r="G7" s="101">
        <f ca="1">IFERROR(NOW()-F7,"-")</f>
        <v>4.391273148212349E-2</v>
      </c>
      <c r="H7" s="100">
        <v>45992.471331018518</v>
      </c>
      <c r="I7" s="18" t="str">
        <f>IFERROR(VLOOKUP(D7,DB!A:F,6,0),"")</f>
        <v>SCECO</v>
      </c>
      <c r="J7" s="18" t="str">
        <f>IFERROR(VLOOKUP(D7,DB!A:G,7,0),"")</f>
        <v>Dead</v>
      </c>
      <c r="K7" s="19" t="s">
        <v>39199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45992.522882638892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45992.522882638892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45992.522882638892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45992.522882638892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45992.522882638892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45992.522882638892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45992.522882638892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45992.522882638892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45992.522882638892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45992.522882638892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45992.522882638892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45992.522882638892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45992.522882638892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45992.522882638892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45992.522882638892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45992.522882638892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45992.522882638892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45992.522882638892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45992.522882638892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45992.522882638892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45992.522882638892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45992.522882638892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45992.522882638892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45992.522882638892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45992.522882638892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45992.522882638892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45992.522882638892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45992.522882638892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45992.522882638892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45992.522882638892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45992.522882638892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45992.522882638892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45992.522882638892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45992.522882638892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45992.522882638892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45992.522882638892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45992.522882638892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45992.522882638892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45992.522882638892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45992.522882638892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45992.522882638892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45992.522882638892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45992.522882638892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45992.522882638892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45992.522882638892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45992.522882638892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45992.522882638892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45992.522882638892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45992.522882638892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45992.522882638892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45992.522882638892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45992.522882638892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45992.522882638892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45992.522882638892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45992.522882638892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45992.522882638892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45992.522882638892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45992.522882638892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45992.522882638892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45992.522882638892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45992.522882638892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45992.522882638892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45992.522882638892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45992.522882638892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45992.522882638892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45992.522882638892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45992.522882638892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45992.522882638892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45992.522882638892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45992.522882638892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45992.522882638892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45992.522882638892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45992.522882638892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45992.522882638892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45992.522882638892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45992.522882638892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45992.522882638892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45992.522882638892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45992.522882638892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45992.522882638892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45992.522882638892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45992.522882638892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45992.522882638892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45992.522882638892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45992.522882638892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45992.522882638892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45992.522882638892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45992.522882638892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45992.522882638892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45992.522882638892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45992.522882638892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45992.522882638892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45992.522882638892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45992.522882638892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45992.522882638892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45992.522882638892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45992.522882638892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45992.522882638892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45992.522882638892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45992.522882638892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45992.522882638892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45992.522882638892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45992.522882638892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45992.522882638892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45992.522882638892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45992.522882638892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45992.522882638892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45992.522882638892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45992.522882638892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45992.522882638892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45992.522882638892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45992.522882638892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45992.522882638892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45992.522882638892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45992.522882638892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45992.522882638892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45992.522882638892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45992.522882638892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45992.522882638892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45992.522882638892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45992.522882638892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45992.522882638892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45992.522882638892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45992.522882638892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45992.522882638892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45992.522882638892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45992.522882638892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45992.522882638892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45992.522882638892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45992.522882638892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45992.522882638892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45992.522882638892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45992.522882638892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45992.522882638892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45992.522882638892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45992.522882638892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45992.522882638892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45992.522882638892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45992.522882638892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45992.522882638892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45992.522882638892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45992.522882638892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45992.522882638892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45992.522882638892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45992.522882638892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45992.522882638892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45992.522882638892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45992.522882638892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45992.522882638892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45992.522882638892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45992.522882638892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45992.522882638892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45992.522882638892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45992.522882638892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45992.522882638892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45992.522882638892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45992.522882638892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45992.522882638892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45992.522882638892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45992.522882638892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45992.522882638892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45992.522882638892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45992.522882638892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45992.522882638892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45992.522882638892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45992.522882638892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45992.522882638892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45992.522882638892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45992.522882638892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45992.522882638892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45992.522882638892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45992.522882638892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45992.522882638892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45992.522882638892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45992.522882638892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45992.522882638892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45992.522882638892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45992.522882638892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45992.522882638892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45992.522882638892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45992.522882638892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45992.522882638892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45992.522882638892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45992.522882638892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45992.522882638892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45992.522882638892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45992.522882638892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45992.522882638892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45992.522882638892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45992.522882638892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45992.522882638892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45992.522882638892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45992.522882638892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45992.522882638892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45992.522882638892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45992.522882638892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45992.522882638892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45992.522882638892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45992.522882638892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45992.522882638892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45992.522882638892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45992.522882638892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45992.522882638892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45992.522882638892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45992.522882638892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45992.522882638892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45992.522882638892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45992.522882638892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45992.522882638892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45992.522882638892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45992.522882638892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45992.522882638892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45992.522882638892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45992.522882638892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45992.522882638892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45992.522882638892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45992.522882638892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45992.522882638892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45992.522882638892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45992.522882638892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45992.522882638892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45992.522882638892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45992.522882638892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45992.522882638892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45992.522882638892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45992.522882638892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45992.522882638892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45992.522882638892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45992.522882638892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45992.522882638892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45992.522882638892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45992.522882638892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45992.522882638892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45992.522882638892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45992.522882638892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45992.522882638892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45992.522882638892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45992.522882638892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45992.522882638892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45992.522882638892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45992.522882638892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45992.522882638892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45992.522882638892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45992.522882638892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45992.522882638892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45992.522882638892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45992.522882638892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45992.522882638892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45992.522882638892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45992.522882638892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45992.522882638892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45992.522882638892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45992.522882638892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45992.522882638892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45992.522882638892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45992.522882638892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45992.522882638892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45992.522882638892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45992.522882638892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45992.522882638892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45992.522882638892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45992.522882638892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45992.522882638892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45992.522882638892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45992.522882638892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45992.522882638892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45992.522882638892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45992.522882638892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45992.522882638892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45992.522882638892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45992.522882638892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45992.522882638892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45992.522882638892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45992.522882638892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45992.522882638892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45992.522882638892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45992.522882638892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45992.522882638892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45992.522882638892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45992.522882638892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45992.522882638892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45992.522882638892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45992.522882638892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45992.522882638892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45992.522882638892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45992.522882638892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45992.522882638892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45992.522882638892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45992.522882638892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45992.522882638892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45992.522882638892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45992.522882638892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45992.522882638892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45992.522882638892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45992.522882638892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45992.522882638892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45992.522882638892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45992.522882638892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45992.522882638892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45992.522882638892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45992.522882638892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45992.522882638892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45992.522882638892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45992.522882638892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45992.522882638892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45992.522882638892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45992.522882638892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45992.522882638892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45992.522882638892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45992.522882638892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45992.522882638892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45992.522882638892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45992.522882638892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45992.522882638892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45992.522882638892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45992.522882638892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45992.522882638892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45992.522882638892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45992.522882638892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45992.522882638892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45992.522882638892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45992.522882638892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45992.522882638892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45992.522882638892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45992.522882638892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45992.522882638892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45992.522882638892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45992.522882638892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45992.522882638892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45992.522882638892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45992.522882638892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45992.522882638892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45992.522882638892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45992.522882638892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45992.522882638892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45992.522882638892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45992.522882638892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45992.522882638892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45992.522882638892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45992.522882638892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45992.522882638892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45992.522882638892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45992.522882638892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45992.522882638892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45992.522882638892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45992.522882638892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45992.522882638892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45992.522882638892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45992.522882638892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45992.522882638892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45992.522882638892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45992.522882638892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45992.522882638892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45992.522882638892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45992.522882638892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45992.522882638892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45992.522882638892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45992.522882638892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45992.522882638892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45992.522882638892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45992.522882638892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45992.522882638892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45992.522882638892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45992.522882638892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45992.522882638892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45992.522882638892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45992.522882638892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45992.522882638892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45992.522882638892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45992.522882638892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45992.522882638892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45992.522882638892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45992.522882638892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45992.522882638892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45992.522882638892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45992.522882638892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45992.522882638892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45992.522882638892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45992.522882638892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45992.522882638892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45992.522882638892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45992.522882638892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45992.522882638892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45992.522882638892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45992.522882638892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45992.522882638892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45992.522882638892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45992.522882638892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45992.522882638892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45992.522882638892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45992.522882638892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45992.522882638892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45992.522882638892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45992.522882638892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45992.522882638892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45992.522882638892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45992.522882638892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45992.522882638892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45992.522882638892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45992.522882638892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45992.522882638892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45992.522882638892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45992.522882638892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45992.522882638892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45992.522882638892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45992.522882638892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45992.522882638892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45992.522882638892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45992.522882638892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45992.522882638892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45992.522882638892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45992.522882638892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45992.522882638892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45992.522882638892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45992.522882638892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45992.522882638892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45992.522882638892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45992.522882638892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45992.522882638892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45992.522882638892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45992.522882638892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45992.522882638892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45992.522882638892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45992.522882638892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45992.522882638892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45992.522882638892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45992.522882638892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45992.522882638892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45992.522882638892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45992.522882638892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45992.522882638892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45992.522882638892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45992.522882638892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45992.522882638892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45992.522882638892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45992.522882638892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45992.522882638892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45992.522882638892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45992.522882638892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45992.522882638892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45992.522882638892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45992.522882638892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45992.522882638892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45992.522882638892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45992.522882638892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45992.522882638892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45992.522882638892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45992.522882638892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45992.522882638892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45992.522882638892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45992.522882638892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45992.522882638892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45992.522882638892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45992.522882638892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45992.522882638892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45992.522882638892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45992.522882638892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45992.522882638892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45992.522882638892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45992.522882638892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45992.522882638892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45992.522882638892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45992.522882638892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45992.522882638892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45992.522882638892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45992.522882638892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45992.522882638892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45992.522882638892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45992.522882638892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45992.522882638892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45992.522882638892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45992.522882638892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45992.522882638892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45992.522882638892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45992.522882638892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45992.522882638892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45992.522882638892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45992.522882638892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45992.522882638892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45992.522882638892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45992.522882638892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45992.522882638892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45992.522882638892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45992.522882638892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45992.522882638892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45992.522882638892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45992.522882638892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45992.522882638892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45992.522882638892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45992.522882638892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45992.522882638892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45992.522882638892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45992.522882638892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45992.522882638892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45992.522882638892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45992.522882638892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45992.522882638892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45992.522882638892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45992.522882638892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45992.522882638892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45992.522882638892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45992.522882638892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45992.522882638892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45992.522882638892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45992.522882638892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45992.522882638892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45992.522882638892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45992.522882638892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45992.522882638892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45992.522882638892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45992.522882638892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45992.522882638892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45992.522882638892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45992.522882638892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45992.522882638892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45992.522882638892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45992.522882638892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45992.522882638892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45992.522882638892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45992.522882638892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45992.522882638892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45992.522882638892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45992.522882638892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45992.522882638892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45992.522882638892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45992.522882638892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45992.522882638892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45992.522882638892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45992.522882638892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45992.522882638892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45992.522882638892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45992.522882638892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45992.522882638892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45992.522882638892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45992.522882638892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45992.522882638892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45992.522882638892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45992.522882638892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45992.522882638892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45992.522882638892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45992.522882638892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45992.522882638892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45992.522882638892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45992.522882638892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45992.522882638892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45992.522882638892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45992.522882638892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45992.522882638892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45992.522882638892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45992.522882638892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45992.522882638892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45992.522882638892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45992.522882638892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45992.522882638892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45992.522882638892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45992.522882638892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45992.522882638892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45992.522882638892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45992.522882638892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45992.522882638892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45992.522882638892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45992.522882638892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45992.522882638892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45992.522882638892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45992.522882638892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45992.522882638892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45992.522882638892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45992.522882638892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45992.522882638892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45992.522882638892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45992.522882638892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45992.522882638892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45992.522882638892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45992.522882638892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45992.522882638892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45992.522882638892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45992.522882638892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45992.522882638892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45992.522882638892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45992.522882638892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45992.522882638892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45992.522882638892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45992.522882638892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45992.522882638892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45992.522882638892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45992.522882638892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45992.522882638892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45992.522882638892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45992.522882638892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45992.522882638892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45992.522882638892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45992.522882638892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45992.522882638892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45992.522882638892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45992.522882638892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45992.522882638892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45992.522882638892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45992.522882638892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45992.522882638892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45992.522882638892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45992.522882638892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45992.522882638892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45992.522882638892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45992.522882638892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45992.522882638892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45992.522882638892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45992.522882638892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45992.522882638892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45992.522882638892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45992.522882638892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45992.522882638892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45992.522882638892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45992.522882638892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45992.522882638892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45992.522882638892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45992.522882638892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45992.522882638892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45992.522882638892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45992.522882638892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45992.522882638892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45992.522882638892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45992.522882638892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45992.522882638892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45992.522882638892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45992.522882638892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45992.522882638892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45992.522882638892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45992.522882638892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45992.522882638892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45992.522882638892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45992.522882638892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45992.522882638892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45992.522882638892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45992.522882638892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45992.522882638892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45992.522882638892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45992.522882638892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45992.522882638892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45992.522882638892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45992.522882638892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45992.522882638892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45992.522882638892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45992.522882638892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45992.522882638892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45992.522882638892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45992.522882638892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45992.522882638892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45992.522882638892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45992.522882638892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45992.522882638892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45992.522882638892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45992.522882638892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45992.522882638892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45992.522882638892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45992.522882638892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45992.522882638892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45992.522882638892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45992.522882638892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45992.522882638892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45992.522882638892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45992.522882638892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45992.522882638892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45992.522882638892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45992.522882638892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45992.522882638892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45992.522882638892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45992.522882638892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45992.522882638892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45992.522882638892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45992.522882638892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45992.522882638892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45992.522882638892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45992.522882638892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45992.522882638892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45992.522882638892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45992.522882638892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45992.522882638892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45992.522882638892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45992.522882638892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45992.522882638892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45992.522882638892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45992.522882638892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45992.522882638892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45992.522882638892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45992.522882638892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45992.522882638892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45992.522882638892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45992.522882638892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45992.522882638892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45992.522882638892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45992.522882638892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45992.522882638892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45992.522882638892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45992.522882638892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45992.522882638892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45992.522882638892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45992.522882638892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45992.522882638892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45992.522882638892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45992.522882638892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45992.522882638892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45992.522882638892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45992.522882638892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45992.522882638892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45992.522882638892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45992.522882638892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45992.522882638892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45992.522882638892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45992.522882638892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45992.522882638892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45992.522882638892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45992.522882638892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45992.522882638892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45992.522882638892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45992.522882638892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45992.522882638892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45992.522882638892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45992.522882638892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45992.522882638892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45992.522882638892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45992.522882638892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45992.522882638892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45992.522882638892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45992.522882638892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45992.522882638892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45992.522882638892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45992.522882638892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45992.522882638892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45992.522882638892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45992.522882638892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45992.522882638892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45992.522882638892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45992.522882638892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45992.522882638892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45992.522882638892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45992.522882638892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45992.522882638892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45992.522882638892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45992.522882638892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45992.522882638892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45992.522882638892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45992.522882638892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45992.522882638892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45992.522882638892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45992.522882638892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45992.522882638892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45992.522882638892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45992.522882638892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45992.522882638892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45992.522882638892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45992.522882638892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45992.522882638892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45992.522882638892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45992.522882638892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45992.522882638892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45992.522882638892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45992.522882638892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45992.522882638892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45992.522882638892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45992.522882638892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45992.522882638892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45992.522882638892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45992.522882638892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45992.522882638892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45992.522882638892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45992.522882638892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45992.522882638892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45992.522882638892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45992.522882638892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45992.522882638892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45992.522882638892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45992.522882638892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45992.522882638892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45992.522882638892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45992.522882638892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45992.522882638892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45992.522882638892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45992.522882638892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45992.522882638892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45992.522882638892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45992.522882638892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45992.522882638892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45992.522882638892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45992.522882638892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45992.522882638892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45992.522882638892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45992.522882638892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45992.522882638892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45992.522882638892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45992.522882638892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45992.522882638892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45992.522882638892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45992.522882638892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45992.522882638892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45992.522882638892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45992.522882638892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45992.522882638892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45992.522882638892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45992.522882638892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45992.522882638892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45992.522882638892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45992.522882638892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45992.522882638892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45992.522882638892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45992.522882638892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45992.522882638892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45992.522882638892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45992.522882638892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45992.522882638892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45992.522882638892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45992.522882638892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45992.522882638892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45992.522882638892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45992.522882638892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45992.522882638892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45992.522882638892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45992.522882638892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45992.522882638892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45992.522882638892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45992.522882638892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45992.522882638892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45992.522882638892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45992.522882638892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45992.522882638892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45992.522882638892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45992.522882638892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45992.522882638892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45992.522882638892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45992.522882638892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45992.522882638892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45992.522882638892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45992.522882638892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45992.522882638892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45992.522882638892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45992.522882638892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45992.522882638892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45992.522882638892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45992.522882638892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45992.522882638892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45992.522882638892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45992.522882638892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45992.522882638892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45992.522882638892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45992.522882638892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45992.522882638892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45992.522882638892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45992.522882638892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45992.522882638892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45992.522882638892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45992.522882638892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45992.522882638892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45992.522882638892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45992.522882638892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45992.522882638892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45992.522882638892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45992.522882638892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45992.522882638892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45992.522882638892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45992.522882638892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45992.522882638892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45992.522882638892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45992.522882638892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45992.522882638892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45992.522882638892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45992.522882638892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45992.522882638892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45992.522882638892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45992.522882638892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45992.522882638892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45992.522882638892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45992.522882638892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45992.522882638892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45992.522882638892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45992.522882638892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45992.522882638892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45992.522882638892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45992.522882638892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45992.522882638892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45992.522882638892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45992.522882638892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45992.522882638892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45992.522882638892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45992.522882638892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45992.522882638892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45992.522882638892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45992.522882638892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45992.522882638892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45992.522882638892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45992.522882638892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45992.522882638892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45992.522882638892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45992.522882638892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45992.522882638892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45992.522882638892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45992.522882638892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45992.522882638892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45992.522882638892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45992.522882638892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45992.522882638892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45992.522882638892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45992.522882638892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45992.522882638892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45992.522882638892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45992.522882638892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45992.522882638892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45992.522882638892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45992.522882638892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45992.522882638892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45992.522882638892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45992.522882638892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45992.522882638892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45992.522882638892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45992.522882638892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45992.522882638892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45992.522882638892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45992.522882638892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45992.522882638892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45992.522882638892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45992.522882638892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45992.522882638892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45992.522882638892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45992.522882638892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45992.522882638892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45992.522882638892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45992.522882638892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45992.522882638892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45992.522882638892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45992.522882638892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45992.522882638892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45992.522882638892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45992.522882638892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45992.522882638892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45992.522882638892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45992.522882638892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45992.522882638892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45992.522882638892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45992.522882638892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45992.522882638892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45992.522882638892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45992.522882638892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45992.522882638892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45992.522882638892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45992.522882638892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45992.522882638892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45992.522882638892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45992.522882638892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45992.522882638892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45992.522882638892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45992.522882638892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45992.522882638892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45992.522882638892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45992.522882638892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45992.522882638892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45992.522882638892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45992.522882638892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45992.522882638892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45992.522882638892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45992.522882638892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45992.522882638892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45992.522882638892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45992.522882638892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45992.522882638892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45992.522882638892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45992.522882638892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45992.522882638892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45992.522882638892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45992.522882638892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45992.522882638892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45992.522882638892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45992.522882638892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45992.522882638892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45992.522882638892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45992.522882638892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45992.522882638892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45992.522882638892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45992.522882638892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45992.522882638892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45992.522882638892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45992.522882638892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45992.522882638892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45992.522882638892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45992.522882638892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45992.522882638892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45992.522882638892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45992.522882638892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45992.522882638892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45992.522882638892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45992.522882638892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45992.522882638892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45992.522882638892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45992.522882638892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45992.522882638892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45992.522882638892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45992.522882638892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289.04216504629585</v>
      </c>
      <c r="H2" s="92">
        <v>45703.474768518521</v>
      </c>
      <c r="I2" s="92" t="str">
        <f>IFERROR(VLOOKUP(D2,DB!A:F,6,0),"")</f>
        <v>SCECO</v>
      </c>
      <c r="J2" s="92" t="str">
        <f>IFERROR(VLOOKUP(D2,DB!A:G,7,0),"")</f>
        <v>Dead</v>
      </c>
      <c r="K2" s="94" t="s">
        <v>39201</v>
      </c>
      <c r="L2" s="88" t="str">
        <f>IFERROR(VLOOKUP(D2,DB!A:I,9,0),"")</f>
        <v>Latis</v>
      </c>
    </row>
    <row r="3" spans="1:16" ht="36" customHeight="1">
      <c r="A3" s="110" t="s">
        <v>39202</v>
      </c>
      <c r="B3" s="110" t="s">
        <v>5395</v>
      </c>
      <c r="C3" s="90">
        <v>1</v>
      </c>
      <c r="D3" s="88" t="s">
        <v>29846</v>
      </c>
      <c r="E3" s="91" t="s">
        <v>39106</v>
      </c>
      <c r="F3" s="92"/>
      <c r="G3" s="93">
        <f t="shared" ref="G3:G14" ca="1" si="0">IFERROR(NOW()-F3,"")</f>
        <v>45992.522882638892</v>
      </c>
      <c r="H3" s="92">
        <v>45992.412245370368</v>
      </c>
      <c r="I3" s="110" t="str">
        <f>IFERROR(VLOOKUP(D3,DB!A:F,6,0),"")</f>
        <v>SCECO</v>
      </c>
      <c r="J3" s="110" t="str">
        <f>IFERROR(VLOOKUP(D3,DB!A:G,7,0),"")</f>
        <v>Dead</v>
      </c>
      <c r="K3" s="94" t="s">
        <v>39203</v>
      </c>
      <c r="L3" s="88" t="str">
        <f>IFERROR(VLOOKUP(#REF!,DB!A:I,9,0),"")</f>
        <v/>
      </c>
    </row>
    <row r="4" spans="1:16" ht="15" customHeight="1">
      <c r="A4" s="110" t="s">
        <v>39204</v>
      </c>
      <c r="B4" s="110" t="str">
        <f>IFERROR(VLOOKUP(D4,DB!A:K,11,0),"")</f>
        <v>R4</v>
      </c>
      <c r="C4" s="90">
        <v>1</v>
      </c>
      <c r="D4" s="88" t="s">
        <v>37620</v>
      </c>
      <c r="E4" s="91" t="s">
        <v>39106</v>
      </c>
      <c r="F4" s="92"/>
      <c r="G4" s="93">
        <f t="shared" ca="1" si="0"/>
        <v>45992.522882638892</v>
      </c>
      <c r="H4" s="92">
        <v>45992.490497685183</v>
      </c>
      <c r="I4" s="110" t="str">
        <f>IFERROR(VLOOKUP(D4,DB!A:F,6,0),"")</f>
        <v>Generator-SG</v>
      </c>
      <c r="J4" s="110" t="str">
        <f>IFERROR(VLOOKUP(D4,DB!A:G,7,0),"")</f>
        <v>Dead</v>
      </c>
      <c r="K4" s="94" t="s">
        <v>39205</v>
      </c>
      <c r="L4" s="88" t="str">
        <f>IFERROR(VLOOKUP(D4,DB!A:I,9,0),"")</f>
        <v>Latis</v>
      </c>
    </row>
    <row r="5" spans="1:16" ht="15" customHeight="1">
      <c r="A5" s="110" t="s">
        <v>39206</v>
      </c>
      <c r="B5" s="110" t="str">
        <f>IFERROR(VLOOKUP(D5,DB!A:K,11,0),"")</f>
        <v>R4</v>
      </c>
      <c r="C5" s="90">
        <v>1</v>
      </c>
      <c r="D5" s="88" t="s">
        <v>37349</v>
      </c>
      <c r="E5" s="91"/>
      <c r="F5" s="92">
        <v>45992.496562499997</v>
      </c>
      <c r="G5" s="93">
        <f t="shared" ca="1" si="0"/>
        <v>2.6320138895243872E-2</v>
      </c>
      <c r="H5" s="92">
        <v>45992.487534722219</v>
      </c>
      <c r="I5" s="110" t="str">
        <f>IFERROR(VLOOKUP(D5,DB!A:F,6,0),"")</f>
        <v>SCECO</v>
      </c>
      <c r="J5" s="110" t="str">
        <f>IFERROR(VLOOKUP(D5,DB!A:G,7,0),"")</f>
        <v>Dead</v>
      </c>
      <c r="K5" s="94" t="s">
        <v>39205</v>
      </c>
      <c r="L5" s="88" t="str">
        <f>IFERROR(VLOOKUP(D5,DB!A:I,9,0),"")</f>
        <v>Latis</v>
      </c>
    </row>
    <row r="6" spans="1:16" ht="15" customHeight="1">
      <c r="A6" s="110"/>
      <c r="B6" s="110" t="str">
        <f>IFERROR(VLOOKUP(D6,DB!A:K,11,0),"")</f>
        <v/>
      </c>
      <c r="C6" s="90"/>
      <c r="D6" s="88"/>
      <c r="E6" s="91"/>
      <c r="F6" s="92"/>
      <c r="G6" s="93">
        <f t="shared" ca="1" si="0"/>
        <v>45992.522882638892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45992.522882638892</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45992.522882638892</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45992.522882638892</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45992.522882638892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45992.522882638892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45992.522882638892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45992.522882638892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45992.522882638892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45992.522882638892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45992.522882638892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45992.522882638892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45992.522882638892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45992.522882638892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45992.522882638892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45992.522882638892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45992.522882638892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45992.522882638892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45992.522882638892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45992.522882638892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45992.522882638892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45992.522882638892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45992.522882638892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45992.522882638892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45992.522882638892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45992.522882638892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45992.522882638892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45992.522882638892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45992.522882638892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45992.522882638892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45992.522882638892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45992.522882638892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45992.522882638892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45992.522882638892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45992.522882638892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45992.522882638892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45992.522882638892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45992.522882638892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45992.522882638892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45992.522882638892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45992.522882638892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45992.522882638892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45992.522882638892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45992.522882638892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45992.522882638892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45992.522882638892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45992.522882638892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45992.522882638892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45992.522882638892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45992.522882638892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45992.522882638892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45992.522882638892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45992.522882638892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45992.522882638892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45992.522882638892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45992.522882638892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45992.522882638892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45992.522882638892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45992.522882638892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45992.522882638892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45992.522882638892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45992.522882638892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45992.522882638892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45992.522882638892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45992.522882638892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45992.522882638892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45992.522882638892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45992.522882638892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45992.522882638892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45992.522882638892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45992.522882638892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45992.522882638892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45992.522882638892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45992.522882638892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45992.522882638892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45992.522882638892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45992.522882638892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45992.522882638892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45992.522882638892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45992.522882638892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45992.522882638892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45992.522882638892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45992.522882638892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45992.522882638892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45992.522882638892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45992.522882638892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45992.522882638892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45992.522882638892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45992.522882638892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45992.522882638892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45992.522882638892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45992.522882638892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45992.522882638892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45992.522882638892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45992.522882638892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45992.522882638892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45992.522882638892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45992.522882638892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45992.522882638892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45992.522882638892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45992.522882638892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45992.522882638892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45992.522882638892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45992.522882638892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45992.522882638892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45992.522882638892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45992.522882638892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45992.522882638892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45992.522882638892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45992.522882638892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45992.522882638892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45992.522882638892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45992.522882638892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45992.522882638892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45992.522882638892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45992.522882638892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45992.522882638892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45992.522882638892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45992.522882638892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45992.522882638892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45992.522882638892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45992.522882638892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45992.522882638892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45992.522882638892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45992.522882638892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45992.522882638892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45992.522882638892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45992.522882638892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45992.522882638892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45992.522882638892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45992.522882638892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45992.522882638892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45992.522882638892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45992.522882638892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45992.522882638892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45992.522882638892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45992.522882638892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45992.522882638892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45992.522882638892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45992.522882638892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45992.522882638892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45992.522882638892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45992.522882638892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45992.522882638892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45992.522882638892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45992.522882638892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45992.522882638892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45992.522882638892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45992.522882638892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45992.522882638892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45992.522882638892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45992.522882638892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45992.522882638892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45992.522882638892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45992.522882638892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45992.522882638892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45992.522882638892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45992.522882638892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45992.522882638892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45992.522882638892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45992.522882638892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45992.522882638892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45992.522882638892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45992.522882638892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45992.522882638892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45992.522882638892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45992.522882638892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45992.522882638892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45992.522882638892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45992.522882638892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45992.522882638892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45992.522882638892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45992.522882638892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45992.522882638892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45992.522882638892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45992.522882638892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45992.522882638892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45992.522882638892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45992.522882638892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45992.522882638892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45992.522882638892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45992.522882638892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45992.522882638892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45992.522882638892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45992.522882638892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45992.522882638892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45992.522882638892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45992.522882638892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45992.522882638892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45992.522882638892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45992.522882638892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45992.522882638892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45992.522882638892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45992.522882638892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45992.522882638892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45992.522882638892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45992.522882638892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45992.522882638892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45992.522882638892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45992.522882638892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45992.522882638892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45992.522882638892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45992.522882638892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45992.522882638892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45992.522882638892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45992.522882638892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45992.522882638892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45992.522882638892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45992.522882638892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45992.522882638892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45992.522882638892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45992.522882638892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45992.522882638892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45992.522882638892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45992.522882638892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45992.522882638892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45992.522882638892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45992.522882638892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45992.522882638892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45992.522882638892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45992.522882638892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45992.522882638892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45992.522882638892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45992.522882638892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45992.522882638892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45992.522882638892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45992.522882638892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45992.522882638892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45992.522882638892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45992.522882638892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45992.522882638892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45992.522882638892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45992.522882638892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45992.522882638892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45992.522882638892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45992.522882638892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45992.522882638892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45992.522882638892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45992.522882638892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45992.522882638892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45992.522882638892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45992.522882638892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45992.522882638892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45992.522882638892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45992.522882638892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45992.522882638892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45992.522882638892</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100.69082245370373</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66.334005324075406</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43.861771527779638</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11.149584027778474</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106"/>
      <c r="E6" s="37"/>
      <c r="F6" s="38"/>
      <c r="G6" s="135">
        <f ca="1">IFERROR(NOW()-F6,"")</f>
        <v>45992.522882638892</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35">
        <f ca="1">IFERROR(NOW()-F7,"")</f>
        <v>45992.522882638892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45992.522882638892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45992.522882638892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45992.522882638892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45992.522882638892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45992.522882638892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45992.522882638892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45992.522882638892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45992.522882638892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45992.522882638892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45992.522882638892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45992.522882638892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45992.522882638892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45992.522882638892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45992.522882638892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45992.522882638892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45992.522882638892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45992.522882638892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45992.522882638892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45992.522882638892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45992.522882638892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45992.522882638892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45992.522882638892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45992.522882638892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45992.522882638892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45992.522882638892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45992.522882638892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45992.522882638892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45992.522882638892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45992.522882638892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45992.522882638892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45992.522882638892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45992.522882638892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45992.522882638892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45992.522882638892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45992.522882638892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45992.522882638892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45992.522882638892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45992.522882638892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45992.522882638892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45992.522882638892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45992.522882638892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45992.522882638892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45992.522882638892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45992.522882638892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45992.522882638892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45992.522882638892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45992.522882638892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45992.522882638892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45992.522882638892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45992.522882638892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45992.522882638892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45992.522882638892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45992.522882638892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45992.522882638892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45992.522882638892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45992.522882638892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45992.522882638892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45992.522882638892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45992.522882638892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45992.522882638892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45992.522882638892</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45992.522882638892</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2"/>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1</v>
      </c>
      <c r="D2" s="119" t="s">
        <v>33791</v>
      </c>
      <c r="E2" s="142" t="s">
        <v>39187</v>
      </c>
      <c r="F2" s="121">
        <v>45992.473194444443</v>
      </c>
      <c r="G2" s="72">
        <f ca="1">IFERROR(NOW()-F2,"-")</f>
        <v>4.9688194449117873E-2</v>
      </c>
      <c r="H2" s="121">
        <v>45992.473194444443</v>
      </c>
      <c r="I2" s="119" t="str">
        <f>IFERROR(VLOOKUP(D2,DB!A:F,6,0),"")</f>
        <v>SCECO</v>
      </c>
      <c r="J2" s="119" t="str">
        <f>IFERROR(VLOOKUP(D2,DB!A:G,7,0),"")</f>
        <v>Vandalized</v>
      </c>
      <c r="K2" s="122" t="s">
        <v>39216</v>
      </c>
      <c r="L2" s="137" t="str">
        <f>IFERROR(VLOOKUP(D2,DB!A:I,9,0),"")</f>
        <v>Latis</v>
      </c>
    </row>
    <row r="3" spans="1:16382" ht="31.5" customHeight="1">
      <c r="A3" s="118"/>
      <c r="B3" s="119" t="str">
        <f>IFERROR(VLOOKUP(D3,DB!A:K,11,0),"")</f>
        <v/>
      </c>
      <c r="C3" s="120"/>
      <c r="D3" s="119"/>
      <c r="E3" s="142"/>
      <c r="F3" s="121"/>
      <c r="G3" s="72">
        <f ca="1">IFERROR(NOW()-F3,"-")</f>
        <v>45992.522882638892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45992.522882638892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45992.522882638892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45992.522882638892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45992.522882638892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45992.522882638892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45992.522882638892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45992.522882638892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45992.522882638892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45992.522882638892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45992.522882638892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45992.522882638892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45992.522882638892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45992.522882638892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45992.522882638892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45992.522882638892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45992.522882638892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45992.522882638892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45992.522882638892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45992.522882638892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45992.522882638892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45992.522882638892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45992.522882638892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45992.522882638892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45992.522882638892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45992.522882638892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45992.522882638892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45992.522882638892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45992.522882638892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45992.522882638892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45992.522882638892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45992.522882638892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45992.522882638892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45992.522882638892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45992.522882638892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45992.522882638892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45992.522882638892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45992.522882638892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45992.522882638892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45992.522882638892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45992.522882638892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45992.522882638892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45992.522882638892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45992.522882638892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45992.522882638892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45992.522882638892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45992.522882638892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45992.522882638892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45992.522882638892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45992.522882638892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45992.522882638892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45992.522882638892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45992.522882638892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45992.522882638892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45992.522882638892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45992.522882638892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45992.522882638892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45992.522882638892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45992.522882638892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45992.522882638892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45992.522882638892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45992.522882638892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45992.522882638892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45992.522882638892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45992.522882638892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45992.522882638892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45992.522882638892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45992.522882638892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45992.522882638892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45992.522882638892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45992.522882638892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45992.522882638892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45992.522882638892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45992.522882638892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45992.522882638892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45992.522882638892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45992.522882638892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45992.522882638892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45992.522882638892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45992.522882638892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45992.522882638892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45992.522882638892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45992.522882638892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45992.522882638892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45992.522882638892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45992.522882638892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45992.522882638892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45992.522882638892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45992.522882638892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45992.522882638892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45992.522882638892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45992.522882638892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45992.522882638892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45992.522882638892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45992.522882638892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45992.522882638892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45992.522882638892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45992.522882638892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45992.522882638892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45992.522882638892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45992.522882638892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45992.522882638892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45992.522882638892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45992.522882638892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45992.522882638892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45992.522882638892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45992.522882638892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45992.522882638892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45992.522882638892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45992.522882638892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45992.522882638892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45992.522882638892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45992.522882638892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45992.522882638892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45992.522882638892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45992.522882638892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45992.522882638892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45992.522882638892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45992.522882638892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45992.522882638892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45992.522882638892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45992.522882638892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45992.522882638892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45992.522882638892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45992.522882638892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45992.522882638892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45992.522882638892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45992.522882638892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45992.522882638892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45992.522882638892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45992.522882638892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45992.522882638892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45992.522882638892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45992.522882638892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45992.522882638892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45992.522882638892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45992.522882638892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45992.522882638892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45992.522882638892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45992.522882638892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45992.522882638892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45992.522882638892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45992.522882638892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45992.522882638892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45992.522882638892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45992.522882638892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45992.522882638892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45992.522882638892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45992.522882638892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45992.522882638892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45992.522882638892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45992.522882638892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45992.522882638892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45992.522882638892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45992.522882638892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45992.522882638892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45992.522882638892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45992.522882638892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45992.522882638892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45992.522882638892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45992.522882638892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45992.522882638892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45992.522882638892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45992.522882638892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45992.522882638892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45992.522882638892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45992.522882638892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45992.522882638892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45992.522882638892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45992.522882638892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45992.522882638892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45992.522882638892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45992.522882638892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45992.522882638892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45992.522882638892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45992.522882638892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45992.522882638892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45992.522882638892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45992.522882638892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45992.522882638892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45992.522882638892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45992.522882638892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45992.522882638892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45992.522882638892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45992.522882638892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45992.522882638892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45992.522882638892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45992.522882638892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45992.522882638892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45992.522882638892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45992.522882638892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45992.522882638892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45992.522882638892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45992.522882638892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45992.522882638892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45992.522882638892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45992.522882638892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45992.522882638892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45992.522882638892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45992.522882638892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45992.522882638892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45992.522882638892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45992.522882638892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45992.522882638892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45992.522882638892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45992.522882638892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45992.522882638892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45992.522882638892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45992.522882638892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45992.522882638892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45992.522882638892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45992.522882638892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45992.522882638892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45992.522882638892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45992.522882638892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45992.522882638892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45992.522882638892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45992.522882638892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45992.522882638892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45992.522882638892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45992.522882638892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45992.522882638892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45992.522882638892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45992.522882638892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45992.522882638892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45992.522882638892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45992.522882638892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45992.522882638892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45992.522882638892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45992.522882638892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45992.522882638892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45992.522882638892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45992.522882638892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45992.522882638892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45992.522882638892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45992.522882638892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45992.522882638892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45992.522882638892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45992.522882638892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45992.522882638892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45992.522882638892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45992.522882638892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45992.522882638892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45992.522882638892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45992.522882638892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45992.522882638892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45992.522882638892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45992.522882638892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45992.522882638892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45992.522882638892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45992.522882638892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45992.522882638892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45992.522882638892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45992.522882638892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45992.522882638892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45992.522882638892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45992.522882638892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45992.522882638892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45992.522882638892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45992.522882638892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45992.522882638892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45992.522882638892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45992.522882638892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45992.522882638892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45992.522882638892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45992.522882638892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45992.522882638892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45992.522882638892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45992.522882638892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45992.522882638892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45992.522882638892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45992.522882638892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45992.522882638892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45992.522882638892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45992.522882638892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45992.522882638892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45992.522882638892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45992.522882638892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45992.522882638892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45992.522882638892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45992.522882638892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45992.522882638892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45992.522882638892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45992.522882638892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45992.522882638892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45992.522882638892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45992.522882638892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45992.522882638892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45992.522882638892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45992.522882638892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45992.522882638892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45992.522882638892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45992.522882638892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45992.522882638892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45992.522882638892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45992.522882638892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45992.522882638892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45992.522882638892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45992.522882638892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45992.522882638892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45992.522882638892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45992.522882638892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45992.522882638892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45992.522882638892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45992.522882638892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45992.522882638892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45992.522882638892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45992.522882638892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45992.522882638892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45992.522882638892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45992.522882638892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45992.522882638892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45992.522882638892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45992.522882638892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45992.522882638892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45992.522882638892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45992.522882638892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45992.522882638892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45992.522882638892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45992.522882638892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45992.522882638892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45992.522882638892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45992.522882638892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45992.522882638892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45992.522882638892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45992.522882638892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45992.522882638892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45992.522882638892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45992.522882638892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45992.522882638892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45992.522882638892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45992.522882638892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45992.522882638892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45992.522882638892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45992.522882638892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45992.522882638892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45992.522882638892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45992.522882638892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45992.522882638892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45992.522882638892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45992.522882638892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45992.522882638892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45992.522882638892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45992.522882638892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45992.522882638892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45992.522882638892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45992.522882638892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45992.522882638892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45992.522882638892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45992.522882638892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45992.522882638892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45992.522882638892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45992.522882638892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45992.522882638892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45992.522882638892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45992.522882638892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45992.522882638892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45992.522882638892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45992.522882638892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45992.522882638892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45992.522882638892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45992.522882638892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45992.522882638892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45992.522882638892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45992.522882638892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45992.522882638892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45992.522882638892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45992.522882638892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45992.522882638892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45992.522882638892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45992.522882638892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45992.522882638892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45992.522882638892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45992.522882638892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45992.522882638892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45992.522882638892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45992.522882638892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45992.522882638892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45992.522882638892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45992.522882638892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45992.522882638892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45992.522882638892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45992.522882638892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45992.522882638892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45992.522882638892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45992.522882638892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45992.522882638892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45992.522882638892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45992.522882638892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45992.522882638892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45992.522882638892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45992.522882638892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45992.522882638892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45992.522882638892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45992.522882638892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45992.522882638892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45992.522882638892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45992.522882638892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45992.522882638892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45992.522882638892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45992.522882638892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45992.522882638892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45992.522882638892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45992.522882638892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45992.522882638892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45992.522882638892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45992.522882638892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45992.522882638892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45992.522882638892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45992.522882638892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45992.522882638892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45992.522882638892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45992.522882638892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45992.522882638892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45992.522882638892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45992.522882638892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45992.522882638892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45992.522882638892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45992.522882638892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45992.522882638892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45992.522882638892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45992.522882638892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45992.522882638892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45992.522882638892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45992.522882638892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45992.522882638892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45992.522882638892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45992.522882638892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45992.522882638892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45992.522882638892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45992.522882638892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45992.522882638892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45992.522882638892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45992.522882638892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45992.522882638892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45992.522882638892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45992.522882638892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45992.522882638892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45992.522882638892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45992.522882638892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45992.522882638892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45992.522882638892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45992.522882638892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45992.522882638892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45992.522882638892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45992.522882638892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45992.522882638892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45992.522882638892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45992.522882638892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45992.522882638892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45992.522882638892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45992.522882638892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45992.522882638892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45992.522882638892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45992.522882638892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45992.522882638892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45992.522882638892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45992.522882638892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45992.522882638892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45992.522882638892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45992.522882638892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45992.522882638892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45992.522882638892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45992.522882638892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45992.522882638892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45992.522882638892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45992.522882638892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45992.522882638892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45992.522882638892</v>
      </c>
      <c r="H471" s="121"/>
      <c r="I471" s="119" t="str">
        <f>IFERROR(VLOOKUP(D471,DB!A:F,6,0),"")</f>
        <v/>
      </c>
      <c r="J471" s="119" t="str">
        <f>IFERROR(VLOOKUP(D471,DB!A:G,7,0),"")</f>
        <v/>
      </c>
      <c r="K471" s="122"/>
      <c r="L471" s="137" t="str">
        <f>IFERROR(VLOOKUP(D471,DB!A:I,9,0),"")</f>
        <v/>
      </c>
    </row>
    <row r="472" spans="1:12" ht="31.5" customHeight="1">
      <c r="A472" s="143"/>
      <c r="B472" s="144" t="str">
        <f>IFERROR(VLOOKUP(D472,DB!A:K,11,0),"")</f>
        <v/>
      </c>
      <c r="C472" s="145"/>
      <c r="D472" s="144"/>
      <c r="E472" s="142"/>
      <c r="F472" s="146"/>
      <c r="G472" s="147">
        <f ca="1">IFERROR(NOW()-F472,"-")</f>
        <v>45992.522882638892</v>
      </c>
      <c r="H472" s="146"/>
      <c r="I472" s="144" t="str">
        <f>IFERROR(VLOOKUP(D472,DB!A:F,6,0),"")</f>
        <v/>
      </c>
      <c r="J472" s="144" t="str">
        <f>IFERROR(VLOOKUP(D472,DB!A:G,7,0),"")</f>
        <v/>
      </c>
      <c r="K472" s="148"/>
      <c r="L472" s="149" t="str">
        <f>IFERROR(VLOOKUP(D472,DB!A:I,9,0),"")</f>
        <v/>
      </c>
    </row>
  </sheetData>
  <dataValidations count="2">
    <dataValidation allowBlank="1" showInputMessage="1" showErrorMessage="1" sqref="E1" xr:uid="{9E1BC488-8814-4F8A-8DBE-742B3278AB71}"/>
    <dataValidation type="list" allowBlank="1" showInputMessage="1" showErrorMessage="1" sqref="E2:E4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2025-12-01T09:33:02Z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