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78" documentId="120_S{2AC9BD13-BADA-5192-A53E-5A8FF88502F6}" xr6:coauthVersionLast="47" xr6:coauthVersionMax="47" xr10:uidLastSave="{7181986C-5A3C-4E76-A4A3-EFB1653788C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9" i="4"/>
  <c r="G9" i="4"/>
  <c r="I9" i="4"/>
  <c r="J9" i="4"/>
  <c r="L9" i="4"/>
  <c r="B10" i="4"/>
  <c r="G10" i="4"/>
  <c r="I10" i="4"/>
  <c r="J10" i="4"/>
  <c r="L10" i="4"/>
  <c r="B8" i="4"/>
  <c r="G8" i="4"/>
  <c r="I8" i="4"/>
  <c r="J8" i="4"/>
  <c r="L8" i="4"/>
  <c r="B11" i="4"/>
  <c r="G11" i="4"/>
  <c r="I11" i="4"/>
  <c r="J11" i="4"/>
  <c r="L11" i="4"/>
  <c r="B7" i="4"/>
  <c r="G7" i="4"/>
  <c r="I7" i="4"/>
  <c r="J7" i="4"/>
  <c r="L7"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<sst xmlns="http://schemas.openxmlformats.org/spreadsheetml/2006/main" count="181560" uniqueCount="39150">
  <si>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</si>
  <si>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</si>
  <si>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</si>
  <si>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</si>
  <si>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</si>
  <si>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</si>
  <si>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</si>
  <si>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</si>
  <si>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</si>
  <si>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</si>
  <si>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</si>
  <si>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</si>
  <si>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</si>
  <si>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</si>
  <si>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</si>
  <si>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</si>
  <si>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</si>
  <si>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</si>
  <si>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</si>
  <si>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</si>
  <si>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</si>
  <si>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</si>
  <si>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</si>
  <si>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</si>
  <si>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</si>
  <si>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</si>
  <si>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</si>
  <si>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</si>
  <si>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</si>
  <si>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</si>
  <si>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</si>
  <si>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</si>
  <si>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</si>
  <si>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</si>
  <si>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</si>
  <si>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</si>
  <si>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</si>
  <si>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</si>
  <si>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</si>
  <si>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</si>
  <si>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</si>
  <si>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</si>
  <si>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</si>
  <si>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</si>
  <si>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</si>
  <si>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</si>
  <si>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</si>
  <si>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</si>
  <si>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</si>
  <si>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</si>
  <si>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</si>
  <si>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</si>
  <si>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</si>
  <si>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</si>
  <si>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</si>
  <si>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</si>
  <si>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</si>
  <si>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</si>
  <si>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</si>
  <si>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</si>
  <si>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</si>
  <si>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</si>
  <si>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</si>
  <si>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</si>
  <si>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</si>
  <si>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</si>
  <si>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</si>
  <si>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</si>
  <si>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</si>
  <si>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</si>
  <si>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</si>
  <si>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</si>
  <si>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</si>
  <si>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</si>
  <si>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</si>
  <si>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</si>
  <si>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</si>
  <si>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</si>
  <si>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</si>
  <si>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</si>
  <si>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</si>
  <si>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</si>
  <si>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</si>
  <si>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</si>
  <si>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</si>
  <si>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</si>
  <si>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</si>
  <si>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</si>
  <si>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</si>
  <si>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</si>
  <si>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</si>
  <si>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</si>
  <si>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</si>
  <si>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</si>
  <si>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</si>
  <si>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</si>
  <si>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</si>
  <si>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</si>
  <si>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</si>
  <si>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</si>
  <si>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</si>
  <si>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</si>
  <si>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</si>
  <si>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</si>
  <si>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</si>
  <si>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</si>
  <si>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</si>
  <si>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</si>
  <si>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</si>
  <si>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</si>
  <si>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</si>
  <si>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</si>
  <si>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</si>
  <si>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</si>
  <si>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</si>
  <si>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</si>
  <si>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</si>
  <si>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</si>
  <si>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</si>
  <si>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</si>
  <si>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</si>
  <si>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</si>
  <si>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</si>
  <si>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</si>
  <si>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</si>
  <si>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</si>
  <si>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</si>
  <si>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</si>
  <si>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</si>
  <si>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</si>
  <si>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</si>
  <si>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</si>
  <si>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</si>
  <si>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</si>
  <si>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</si>
  <si>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</si>
  <si>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</si>
  <si>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</si>
  <si>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</si>
  <si>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</si>
  <si>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</si>
  <si>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</si>
  <si>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</si>
  <si>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</si>
  <si>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</si>
  <si>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</si>
  <si>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</si>
  <si>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</si>
  <si>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</si>
  <si>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</si>
  <si>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</si>
  <si>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</si>
  <si>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</si>
  <si>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</si>
  <si>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</si>
  <si>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</si>
  <si>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</si>
  <si>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</si>
  <si>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</si>
  <si>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</si>
  <si>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</si>
  <si>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</si>
  <si>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</si>
  <si>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</si>
  <si>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</si>
  <si>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</si>
  <si>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</si>
  <si>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</si>
  <si>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</si>
  <si>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</si>
  <si>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</si>
  <si>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</si>
  <si>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</si>
  <si>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</si>
  <si>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</si>
  <si>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</si>
  <si>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</si>
  <si>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</si>
  <si>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</si>
  <si>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</si>
  <si>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</si>
  <si>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</si>
  <si>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</si>
  <si>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</si>
  <si>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</si>
  <si>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</si>
  <si>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</si>
  <si>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</si>
  <si>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</si>
  <si>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</si>
  <si>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</si>
  <si>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</si>
  <si>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</si>
  <si>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</si>
  <si>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</si>
  <si>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</si>
  <si>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</si>
  <si>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</si>
  <si>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</si>
  <si>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</si>
  <si>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</si>
  <si>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</si>
  <si>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</si>
  <si>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</si>
  <si>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</si>
  <si>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</si>
  <si>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</si>
  <si>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</si>
  <si>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</si>
  <si>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</si>
  <si>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</si>
  <si>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</si>
  <si>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</si>
  <si>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</si>
  <si>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</si>
  <si>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</si>
  <si>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</si>
  <si>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</si>
  <si>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</si>
  <si>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</si>
  <si>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</si>
  <si>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</si>
  <si>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</si>
  <si>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</si>
  <si>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</si>
  <si>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</si>
  <si>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</si>
  <si>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</si>
  <si>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</si>
  <si>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</si>
  <si>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</si>
  <si>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</si>
  <si>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</si>
  <si>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</si>
  <si>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</si>
  <si>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</si>
  <si>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</si>
  <si>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</si>
  <si>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</si>
  <si>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</si>
  <si>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</si>
  <si>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</si>
  <si>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</si>
  <si>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</si>
  <si>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</si>
  <si>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</si>
  <si>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</si>
  <si>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</si>
  <si>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</si>
  <si>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</si>
  <si>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</si>
  <si>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</si>
  <si>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</si>
  <si>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</si>
  <si>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</si>
  <si>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</si>
  <si>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</si>
  <si>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</si>
  <si>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</si>
  <si>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</si>
  <si>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</si>
  <si>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</si>
  <si>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</si>
  <si>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</si>
  <si>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</si>
  <si>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</si>
  <si>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</si>
  <si>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</si>
  <si>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</si>
  <si>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</si>
  <si>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</si>
  <si>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</si>
  <si>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</si>
  <si>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</si>
  <si>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</si>
  <si>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</si>
  <si>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</si>
  <si>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</si>
  <si>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</si>
  <si>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</si>
  <si>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</si>
  <si>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</si>
  <si>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</si>
  <si>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</si>
  <si>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</si>
  <si>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</si>
  <si>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</si>
  <si>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</si>
  <si>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</si>
  <si>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</si>
  <si>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</si>
  <si>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</si>
  <si>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</si>
  <si>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</si>
  <si>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</si>
  <si>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</si>
  <si>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</si>
  <si>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</si>
  <si>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</si>
  <si>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</si>
  <si>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</si>
  <si>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</si>
  <si>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</si>
  <si>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</si>
  <si>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</si>
  <si>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</si>
  <si>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</si>
  <si>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</si>
  <si>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</si>
  <si>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</si>
  <si>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</si>
  <si>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</si>
  <si>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</si>
  <si>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</si>
  <si>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</si>
  <si>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</si>
  <si>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</si>
  <si>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</si>
  <si>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</si>
  <si>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</si>
  <si>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</si>
  <si>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</si>
  <si>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</si>
  <si>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</si>
  <si>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</si>
  <si>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</si>
  <si>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</si>
  <si>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</si>
  <si>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</si>
  <si>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</si>
  <si>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</si>
  <si>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</si>
  <si>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</si>
  <si>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</si>
  <si>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</si>
  <si>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</si>
  <si>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</si>
  <si>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</si>
  <si>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</si>
  <si>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</si>
  <si>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</si>
  <si>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</si>
  <si>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</si>
  <si>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</si>
  <si>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</si>
  <si>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</si>
  <si>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</si>
  <si>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</si>
  <si>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</si>
  <si>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</si>
  <si>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</si>
  <si>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</si>
  <si>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</si>
  <si>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</si>
  <si>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</si>
  <si>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</si>
  <si>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</si>
  <si>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</si>
  <si>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</si>
  <si>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</si>
  <si>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</si>
  <si>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</si>
  <si>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</si>
  <si>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</si>
  <si>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</si>
  <si>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</si>
  <si>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</si>
  <si>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</si>
  <si>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</si>
  <si>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</si>
  <si>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</si>
  <si>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</si>
  <si>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</si>
  <si>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</si>
  <si>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</si>
  <si>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</si>
  <si>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</si>
  <si>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</si>
  <si>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</si>
  <si>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</si>
  <si>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</si>
  <si>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</si>
  <si>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</si>
  <si>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</si>
  <si>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</si>
  <si>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</si>
  <si>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</si>
  <si>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</si>
  <si>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</si>
  <si>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</si>
  <si>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</si>
  <si>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</si>
  <si>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</si>
  <si>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</si>
  <si>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</si>
  <si>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</si>
  <si>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</si>
  <si>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</si>
  <si>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</si>
  <si>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</si>
  <si>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</si>
  <si>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</si>
  <si>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</si>
  <si>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</si>
  <si>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</si>
  <si>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</si>
  <si>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</si>
  <si>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</si>
  <si>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</si>
  <si>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</si>
  <si>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</si>
  <si>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</si>
  <si>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</si>
  <si>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</si>
  <si>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</si>
  <si>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</si>
  <si>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</si>
  <si>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</si>
  <si>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</si>
  <si>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</si>
  <si>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</si>
  <si>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</si>
  <si>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</si>
  <si>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</si>
  <si>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</si>
  <si>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</si>
  <si>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</si>
  <si>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</si>
  <si>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</si>
  <si>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</si>
  <si>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</si>
  <si>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</si>
  <si>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</si>
  <si>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</si>
  <si>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</si>
  <si>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</si>
  <si>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</si>
  <si>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</si>
  <si>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</si>
  <si>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</si>
  <si>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</si>
  <si>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</si>
  <si>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</si>
  <si>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</si>
  <si>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</si>
  <si>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</si>
  <si>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</si>
  <si>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</si>
  <si>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</si>
  <si>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</si>
  <si>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</si>
  <si>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</si>
  <si>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</si>
  <si>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</si>
  <si>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</si>
  <si>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</si>
  <si>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</si>
  <si>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</si>
  <si>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</si>
  <si>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</si>
  <si>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</si>
  <si>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</si>
  <si>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</si>
  <si>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</si>
  <si>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</si>
  <si>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</si>
  <si>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</si>
  <si>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</si>
  <si>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</si>
  <si>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</si>
  <si>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</si>
  <si>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</si>
  <si>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</si>
  <si>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</si>
  <si>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</si>
  <si>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</si>
  <si>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</si>
  <si>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</si>
  <si>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</si>
  <si>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</si>
  <si>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</si>
  <si>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</si>
  <si>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</si>
  <si>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</si>
  <si>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</si>
  <si>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</si>
  <si>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</si>
  <si>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</si>
  <si>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</si>
  <si>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</si>
  <si>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</si>
  <si>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</si>
  <si>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</si>
  <si>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</si>
  <si>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</si>
  <si>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</si>
  <si>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</si>
  <si>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</si>
  <si>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</si>
  <si>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</si>
  <si>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</si>
  <si>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</si>
  <si>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</si>
  <si>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</si>
  <si>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</si>
  <si>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</si>
  <si>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</si>
  <si>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</si>
  <si>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</si>
  <si>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</si>
  <si>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</si>
  <si>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</si>
  <si>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</si>
  <si>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</si>
  <si>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</si>
  <si>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</si>
  <si>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</si>
  <si>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</si>
  <si>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</si>
  <si>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</si>
  <si>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</si>
  <si>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</si>
  <si>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</si>
  <si>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</si>
  <si>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</si>
  <si>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</si>
  <si>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</si>
  <si>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</si>
  <si>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</si>
  <si>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</si>
  <si>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</si>
  <si>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</si>
  <si>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</si>
  <si>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</si>
  <si>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</si>
  <si>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</si>
  <si>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</si>
  <si>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</si>
  <si>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</si>
  <si>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</si>
  <si>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</si>
  <si>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</si>
  <si>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</si>
  <si>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</si>
  <si>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</si>
  <si>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</si>
  <si>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</si>
  <si>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</si>
  <si>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</si>
  <si>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</si>
  <si>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</si>
  <si>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</si>
  <si>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</si>
  <si>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</si>
  <si>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</si>
  <si>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</si>
  <si>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</si>
  <si>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</si>
  <si>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</si>
  <si>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</si>
  <si>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</si>
  <si>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</si>
  <si>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</si>
  <si>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</si>
  <si>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</si>
  <si>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</si>
  <si>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</si>
  <si>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</si>
  <si>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</si>
  <si>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</si>
  <si>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</si>
  <si>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</si>
  <si>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</si>
  <si>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</si>
  <si>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</si>
  <si>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</si>
  <si>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</si>
  <si>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</si>
  <si>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</si>
  <si>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</si>
  <si>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</si>
  <si>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</si>
  <si>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</si>
  <si>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</si>
  <si>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</si>
  <si>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</si>
  <si>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</si>
  <si>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</si>
  <si>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</si>
  <si>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</si>
  <si>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</si>
  <si>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</si>
  <si>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</si>
  <si>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</si>
  <si>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</si>
  <si>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</si>
  <si>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</si>
  <si>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</si>
  <si>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</si>
  <si>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</si>
  <si>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</si>
  <si>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</si>
  <si>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</si>
  <si>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</si>
  <si>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</si>
  <si>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</si>
  <si>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</si>
  <si>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</si>
  <si>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</si>
  <si>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</si>
  <si>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</si>
  <si>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</si>
  <si>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</si>
  <si>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</si>
  <si>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</si>
  <si>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</si>
  <si>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</si>
  <si>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</si>
  <si>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</si>
  <si>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</si>
  <si>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</si>
  <si>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</si>
  <si>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</si>
  <si>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</si>
  <si>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</si>
  <si>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</si>
  <si>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</si>
  <si>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</si>
  <si>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</si>
  <si>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</si>
  <si>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</si>
  <si>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</si>
  <si>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</si>
  <si>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</si>
  <si>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</si>
  <si>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</si>
  <si>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</si>
  <si>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</si>
  <si>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</si>
  <si>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</si>
  <si>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</si>
  <si>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</si>
  <si>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</si>
  <si>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</si>
  <si>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</si>
  <si>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</si>
  <si>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</si>
  <si>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</si>
  <si>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</si>
  <si>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</si>
  <si>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</si>
  <si>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</si>
  <si>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</si>
  <si>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</si>
  <si>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</si>
  <si>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</si>
  <si>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</si>
  <si>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</si>
  <si>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</si>
  <si>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</si>
  <si>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</si>
  <si>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</si>
  <si>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</si>
  <si>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</si>
  <si>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</si>
  <si>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</si>
  <si>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</si>
  <si>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</si>
  <si>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</si>
  <si>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</si>
  <si>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</si>
  <si>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</si>
  <si>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</si>
  <si>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</si>
  <si>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</si>
  <si>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</si>
  <si>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</si>
  <si>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</si>
  <si>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</si>
  <si>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</si>
  <si>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</si>
  <si>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</si>
  <si>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</si>
  <si>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</si>
  <si>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</si>
  <si>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</si>
  <si>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</si>
  <si>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</si>
  <si>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</si>
  <si>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</si>
  <si>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</si>
  <si>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</si>
  <si>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</si>
  <si>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</si>
  <si>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</si>
  <si>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</si>
  <si>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</si>
  <si>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</si>
  <si>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</si>
  <si>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</si>
  <si>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</si>
  <si>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</si>
  <si>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</si>
  <si>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</si>
  <si>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</si>
  <si>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</si>
  <si>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</si>
  <si>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</si>
  <si>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</si>
  <si>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</si>
  <si>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</si>
  <si>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</si>
  <si>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</si>
  <si>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</si>
  <si>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</si>
  <si>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</si>
  <si>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</si>
  <si>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</si>
  <si>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</si>
  <si>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</si>
  <si>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</si>
  <si>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</si>
  <si>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</si>
  <si>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</si>
  <si>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</si>
  <si>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</si>
  <si>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</si>
  <si>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</si>
  <si>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</si>
  <si>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</si>
  <si>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</si>
  <si>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</si>
  <si>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</si>
  <si>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</si>
  <si>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</si>
  <si>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</si>
  <si>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</si>
  <si>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</si>
  <si>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</si>
  <si>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</si>
  <si>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</si>
  <si>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</si>
  <si>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</si>
  <si>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</si>
  <si>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</si>
  <si>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</si>
  <si>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</si>
  <si>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</si>
  <si>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</si>
  <si>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</si>
  <si>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</si>
  <si>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</si>
  <si>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</si>
  <si>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</si>
  <si>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</si>
  <si>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</si>
  <si>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</si>
  <si>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</si>
  <si>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</si>
  <si>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</si>
  <si>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</si>
  <si>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</si>
  <si>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</si>
  <si>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</si>
  <si>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</si>
  <si>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</si>
  <si>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</si>
  <si>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</si>
  <si>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</si>
  <si>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</si>
  <si>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</si>
  <si>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</si>
  <si>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</si>
  <si>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</si>
  <si>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</si>
  <si>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</si>
  <si>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</si>
  <si>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</si>
  <si>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</si>
  <si>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</si>
  <si>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</si>
  <si>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</si>
  <si>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</si>
  <si>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</si>
  <si>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</si>
  <si>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</si>
  <si>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</si>
  <si>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</si>
  <si>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</si>
  <si>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</si>
  <si>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</si>
  <si>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</si>
  <si>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</si>
  <si>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</si>
  <si>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</si>
  <si>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</si>
  <si>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</si>
  <si>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</si>
  <si>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</si>
  <si>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</si>
  <si>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</si>
  <si>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</si>
  <si>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</si>
  <si>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</si>
  <si>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</si>
  <si>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</si>
  <si>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</si>
  <si>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</si>
  <si>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</si>
  <si>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</si>
  <si>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</si>
  <si>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</si>
  <si>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</si>
  <si>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</si>
  <si>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</si>
  <si>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</si>
  <si>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</si>
  <si>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</si>
  <si>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</si>
  <si>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</si>
  <si>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</si>
  <si>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</si>
  <si>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</si>
  <si>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</si>
  <si>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</si>
  <si>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</si>
  <si>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</si>
  <si>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</si>
  <si>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</si>
  <si>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</si>
  <si>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</si>
  <si>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</si>
  <si>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</si>
  <si>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</si>
  <si>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</si>
  <si>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</si>
  <si>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</si>
  <si>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</si>
  <si>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</si>
  <si>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</si>
  <si>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</si>
  <si>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</si>
  <si>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</si>
  <si>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</si>
  <si>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</si>
  <si>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</si>
  <si>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</si>
  <si>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</si>
  <si>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</si>
  <si>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</si>
  <si>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</si>
  <si>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</si>
  <si>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</si>
  <si>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</si>
  <si>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</si>
  <si>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</si>
  <si>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</si>
  <si>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</si>
  <si>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</si>
  <si>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</si>
  <si>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</si>
  <si>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</si>
  <si>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</si>
  <si>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</si>
  <si>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</si>
  <si>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</si>
  <si>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</si>
  <si>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</si>
  <si>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</si>
  <si>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</si>
  <si>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</si>
  <si>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</si>
  <si>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</si>
  <si>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</si>
  <si>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</si>
  <si>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</si>
  <si>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</si>
  <si>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</si>
  <si>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</si>
  <si>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</si>
  <si>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</si>
  <si>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</si>
  <si>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</si>
  <si>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</si>
  <si>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</si>
  <si>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</si>
  <si>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</si>
  <si>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</si>
  <si>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</si>
  <si>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</si>
  <si>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</si>
  <si>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</si>
  <si>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</si>
  <si>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</si>
  <si>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</si>
  <si>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</si>
  <si>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</si>
  <si>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</si>
  <si>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</si>
  <si>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</si>
  <si>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</si>
  <si>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</si>
  <si>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</si>
  <si>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</si>
  <si>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</si>
  <si>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</si>
  <si>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</si>
  <si>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</si>
  <si>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</si>
  <si>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</si>
  <si>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</si>
  <si>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</si>
  <si>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</si>
  <si>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</si>
  <si>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</si>
  <si>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</si>
  <si>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</si>
  <si>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</si>
  <si>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</si>
  <si>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</si>
  <si>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</si>
  <si>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</si>
  <si>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</si>
  <si>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</si>
  <si>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</si>
  <si>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</si>
  <si>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</si>
  <si>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</si>
  <si>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</si>
  <si>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</si>
  <si>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</si>
  <si>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</si>
  <si>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</si>
  <si>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</si>
  <si>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</si>
  <si>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</si>
  <si>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</si>
  <si>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</si>
  <si>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</si>
  <si>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</si>
  <si>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</si>
  <si>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</si>
  <si>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</si>
  <si>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</si>
  <si>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</si>
  <si>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</si>
  <si>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</si>
  <si>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</si>
  <si>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</si>
  <si>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</si>
  <si>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</si>
  <si>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</si>
  <si>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</si>
  <si>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</si>
  <si>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</si>
  <si>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</si>
  <si>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</si>
  <si>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</si>
  <si>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</si>
  <si>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</si>
  <si>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</si>
  <si>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</si>
  <si>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</si>
  <si>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</si>
  <si>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</si>
  <si>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</si>
  <si>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</si>
  <si>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</si>
  <si>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</si>
  <si>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</si>
  <si>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</si>
  <si>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</si>
  <si>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</si>
  <si>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</si>
  <si>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</si>
  <si>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</si>
  <si>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</si>
  <si>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</si>
  <si>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</si>
  <si>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</si>
  <si>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</si>
  <si>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</si>
  <si>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</si>
  <si>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</si>
  <si>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</si>
  <si>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</si>
  <si>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</si>
  <si>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</si>
  <si>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</si>
  <si>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</si>
  <si>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</si>
  <si>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</si>
  <si>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</si>
  <si>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</si>
  <si>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</si>
  <si>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</si>
  <si>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</si>
  <si>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</si>
  <si>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</si>
  <si>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</si>
  <si>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</si>
  <si>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</si>
  <si>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</si>
  <si>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</si>
  <si>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</si>
  <si>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</si>
  <si>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</si>
  <si>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</si>
  <si>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</si>
  <si>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</si>
  <si>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</si>
  <si>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</si>
  <si>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</si>
  <si>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</si>
  <si>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</si>
  <si>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</si>
  <si>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</si>
  <si>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</si>
  <si>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</si>
  <si>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</si>
  <si>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</si>
  <si>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</si>
  <si>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</si>
  <si>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</si>
  <si>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</si>
  <si>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</si>
  <si>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</si>
  <si>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</si>
  <si>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</si>
  <si>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</si>
  <si>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</si>
  <si>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</si>
  <si>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</si>
  <si>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</si>
  <si>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</si>
  <si>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</si>
  <si>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</si>
  <si>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</si>
  <si>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</si>
  <si>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</si>
  <si>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</si>
  <si>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</si>
  <si>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</si>
  <si>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</si>
  <si>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</si>
  <si>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</si>
  <si>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</si>
  <si>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</si>
  <si>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</si>
  <si>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</si>
  <si>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</si>
  <si>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</si>
  <si>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</si>
  <si>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</si>
  <si>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</si>
  <si>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</si>
  <si>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</si>
  <si>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</si>
  <si>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</si>
  <si>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</si>
  <si>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</si>
  <si>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</si>
  <si>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</si>
  <si>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</si>
  <si>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</si>
  <si>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</si>
  <si>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</si>
  <si>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</si>
  <si>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</si>
  <si>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</si>
  <si>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</si>
  <si>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</si>
  <si>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</si>
  <si>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</si>
  <si>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</si>
  <si>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</si>
  <si>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</si>
  <si>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</si>
  <si>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</si>
  <si>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</si>
  <si>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</si>
  <si>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</si>
  <si>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</si>
  <si>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</si>
  <si>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</si>
  <si>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</si>
  <si>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</si>
  <si>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</si>
  <si>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</si>
  <si>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</si>
  <si>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</si>
  <si>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</si>
  <si>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</si>
  <si>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</si>
  <si>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</si>
  <si>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</si>
  <si>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</si>
  <si>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</si>
  <si>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</si>
  <si>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</si>
  <si>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</si>
  <si>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</si>
  <si>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</si>
  <si>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</si>
  <si>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</si>
  <si>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</si>
  <si>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</si>
  <si>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</si>
  <si>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</si>
  <si>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</si>
  <si>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</si>
  <si>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</si>
  <si>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</si>
  <si>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</si>
  <si>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</si>
  <si>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</si>
  <si>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</si>
  <si>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</si>
  <si>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</si>
  <si>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</si>
  <si>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</si>
  <si>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</si>
  <si>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</si>
  <si>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</si>
  <si>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</si>
  <si>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</si>
  <si>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</si>
  <si>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</si>
  <si>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</si>
  <si>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</si>
  <si>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</si>
  <si>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</si>
  <si>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</si>
  <si>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</si>
  <si>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</si>
  <si>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</si>
  <si>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</si>
  <si>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</si>
  <si>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</si>
  <si>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</si>
  <si>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</si>
  <si>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</si>
  <si>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</si>
  <si>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</si>
  <si>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</si>
  <si>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</si>
  <si>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</si>
  <si>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</si>
  <si>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</si>
  <si>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</si>
  <si>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</si>
  <si>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</si>
  <si>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</si>
  <si>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</si>
  <si>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</si>
  <si>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</si>
  <si>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</si>
  <si>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</si>
  <si>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</si>
  <si>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</si>
  <si>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</si>
  <si>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</si>
  <si>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</si>
  <si>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</si>
  <si>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</si>
  <si>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</si>
  <si>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</si>
  <si>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</si>
  <si>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</si>
  <si>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</si>
  <si>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</si>
  <si>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</si>
  <si>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</si>
  <si>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</si>
  <si>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</si>
  <si>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</si>
  <si>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</si>
  <si>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</si>
  <si>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</si>
  <si>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</si>
  <si>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</si>
  <si>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</si>
  <si>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</si>
  <si>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</si>
  <si>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</si>
  <si>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</si>
  <si>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</si>
  <si>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</si>
  <si>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</si>
  <si>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</si>
  <si>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</si>
  <si>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</si>
  <si>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</si>
  <si>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</si>
  <si>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</si>
  <si>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</si>
  <si>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</si>
  <si>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</si>
  <si>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</si>
  <si>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</si>
  <si>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</si>
  <si>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</si>
  <si>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</si>
  <si>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</si>
  <si>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</si>
  <si>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</si>
  <si>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</si>
  <si>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</si>
  <si>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</si>
  <si>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</si>
  <si>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</si>
  <si>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</si>
  <si>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</si>
  <si>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</si>
  <si>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</si>
  <si>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</si>
  <si>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</si>
  <si>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</si>
  <si>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</si>
  <si>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</si>
  <si>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</si>
  <si>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</si>
  <si>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</si>
  <si>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</si>
  <si>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</si>
  <si>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</si>
  <si>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</si>
  <si>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</si>
  <si>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</si>
  <si>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</si>
  <si>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</si>
  <si>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</si>
  <si>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</si>
  <si>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</si>
  <si>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</si>
  <si>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</si>
  <si>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</si>
  <si>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</si>
  <si>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</si>
  <si>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</si>
  <si>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</si>
  <si>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</si>
  <si>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</si>
  <si>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</si>
  <si>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</si>
  <si>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</si>
  <si>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</si>
  <si>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</si>
  <si>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</si>
  <si>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</si>
  <si>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</si>
  <si>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</si>
  <si>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</si>
  <si>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</si>
  <si>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</si>
  <si>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</si>
  <si>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</si>
  <si>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</si>
  <si>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</si>
  <si>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</si>
  <si>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</si>
  <si>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</si>
  <si>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</si>
  <si>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</si>
  <si>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</si>
  <si>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</si>
  <si>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</si>
  <si>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</si>
  <si>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</si>
  <si>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</si>
  <si>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</si>
  <si>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</si>
  <si>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</si>
  <si>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</si>
  <si>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</si>
  <si>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</si>
  <si>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</si>
  <si>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</si>
  <si>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</si>
  <si>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</si>
  <si>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</si>
  <si>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</si>
  <si>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</si>
  <si>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</si>
  <si>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</si>
  <si>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</si>
  <si>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</si>
  <si>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</si>
  <si>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</si>
  <si>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</si>
  <si>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</si>
  <si>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</si>
  <si>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</si>
  <si>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</si>
  <si>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</si>
  <si>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</si>
  <si>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</si>
  <si>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</si>
  <si>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</si>
  <si>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</si>
  <si>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</si>
  <si>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</si>
  <si>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</si>
  <si>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</si>
  <si>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</si>
  <si>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</si>
  <si>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</si>
  <si>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</si>
  <si>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</si>
  <si>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</si>
  <si>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</si>
  <si>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</si>
  <si>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</si>
  <si>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</si>
  <si>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</si>
  <si>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</si>
  <si>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</si>
  <si>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</si>
  <si>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</si>
  <si>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</si>
  <si>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</si>
  <si>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</si>
  <si>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</si>
  <si>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</si>
  <si>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</si>
  <si>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</si>
  <si>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</si>
  <si>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</si>
  <si>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</si>
  <si>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</si>
  <si>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</si>
  <si>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</si>
  <si>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</si>
  <si>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</si>
  <si>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</si>
  <si>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</si>
  <si>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</si>
  <si>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</si>
  <si>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</si>
  <si>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</si>
  <si>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</si>
  <si>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</si>
  <si>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</si>
  <si>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</si>
  <si>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</si>
  <si>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</si>
  <si>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</si>
  <si>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</si>
  <si>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</si>
  <si>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</si>
  <si>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</si>
  <si>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</si>
  <si>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</si>
  <si>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</si>
  <si>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</si>
  <si>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</si>
  <si>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</si>
  <si>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</si>
  <si>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</si>
  <si>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</si>
  <si>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</si>
  <si>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</si>
  <si>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</si>
  <si>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</si>
  <si>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</si>
  <si>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</si>
  <si>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</si>
  <si>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</si>
  <si>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</si>
  <si>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</si>
  <si>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</si>
  <si>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</si>
  <si>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</si>
  <si>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</si>
  <si>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</si>
  <si>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</si>
  <si>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</si>
  <si>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</si>
  <si>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</si>
  <si>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</si>
  <si>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</si>
  <si>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</si>
  <si>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</si>
  <si>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</si>
  <si>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</si>
  <si>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</si>
  <si>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</si>
  <si>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</si>
  <si>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</si>
  <si>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</si>
  <si>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</si>
  <si>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</si>
  <si>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</si>
  <si>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</si>
  <si>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</si>
  <si>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</si>
  <si>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</si>
  <si>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</si>
  <si>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</si>
  <si>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</si>
  <si>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</si>
  <si>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</si>
  <si>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</si>
  <si>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</si>
  <si>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</si>
  <si>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</si>
  <si>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</si>
  <si>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</si>
  <si>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</si>
  <si>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</si>
  <si>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</si>
  <si>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</si>
  <si>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</si>
  <si>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</si>
  <si>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</si>
  <si>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</si>
  <si>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</si>
  <si>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</si>
  <si>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</si>
  <si>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</si>
  <si>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</si>
  <si>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</si>
  <si>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</si>
  <si>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</si>
  <si>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</si>
  <si>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</si>
  <si>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</si>
  <si>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</si>
  <si>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</si>
  <si>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</si>
  <si>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</si>
  <si>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</si>
  <si>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</si>
  <si>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</si>
  <si>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</si>
  <si>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</si>
  <si>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</si>
  <si>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</si>
  <si>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</si>
  <si>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</si>
  <si>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</si>
  <si>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</si>
  <si>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</si>
  <si>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</si>
  <si>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</si>
  <si>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</si>
  <si>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</si>
  <si>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</si>
  <si>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</si>
  <si>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</si>
  <si>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</si>
  <si>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</si>
  <si>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</si>
  <si>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</si>
  <si>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</si>
  <si>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</si>
  <si>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</si>
  <si>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</si>
  <si>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</si>
  <si>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</si>
  <si>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</si>
  <si>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</si>
  <si>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</si>
  <si>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</si>
  <si>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</si>
  <si>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</si>
  <si>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</si>
  <si>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</si>
  <si>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</si>
  <si>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</si>
  <si>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</si>
  <si>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</si>
  <si>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</si>
  <si>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</si>
  <si>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</si>
  <si>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</si>
  <si>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</si>
  <si>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</si>
  <si>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</si>
  <si>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</si>
  <si>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</si>
  <si>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</si>
  <si>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</si>
  <si>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</si>
  <si>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</si>
  <si>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</si>
  <si>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</si>
  <si>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</si>
  <si>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</si>
  <si>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</si>
  <si>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</si>
  <si>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</si>
  <si>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</si>
  <si>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</si>
  <si>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</si>
  <si>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</si>
  <si>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</si>
  <si>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</si>
  <si>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</si>
  <si>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</si>
  <si>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</si>
  <si>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</si>
  <si>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</si>
  <si>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</si>
  <si>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</si>
  <si>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</si>
  <si>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</si>
  <si>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</si>
  <si>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</si>
  <si>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</si>
  <si>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</si>
  <si>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</si>
  <si>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</si>
  <si>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</si>
  <si>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</si>
  <si>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</si>
  <si>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</si>
  <si>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</si>
  <si>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</si>
  <si>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</si>
  <si>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</si>
  <si>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</si>
  <si>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</si>
  <si>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</si>
  <si>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</si>
  <si>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</si>
  <si>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</si>
  <si>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</si>
  <si>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</si>
  <si>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</si>
  <si>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</si>
  <si>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</si>
  <si>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</si>
  <si>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</si>
  <si>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</si>
  <si>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</si>
  <si>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</si>
  <si>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</si>
  <si>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</si>
  <si>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</si>
  <si>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</si>
  <si>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</si>
  <si>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</si>
  <si>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</si>
  <si>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</si>
  <si>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</si>
  <si>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</si>
  <si>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</si>
  <si>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</si>
  <si>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</si>
  <si>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</si>
  <si>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</si>
  <si>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</si>
  <si>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</si>
  <si>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</si>
  <si>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</si>
  <si>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</si>
  <si>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</si>
  <si>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</si>
  <si>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</si>
  <si>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</si>
  <si>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</si>
  <si>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</si>
  <si>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</si>
  <si>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</si>
  <si>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</si>
  <si>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</si>
  <si>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</si>
  <si>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</si>
  <si>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</si>
  <si>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</si>
  <si>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</si>
  <si>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</si>
  <si>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</si>
  <si>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</si>
  <si>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</si>
  <si>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</si>
  <si>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</si>
  <si>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</si>
  <si>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</si>
  <si>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</si>
  <si>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</si>
  <si>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</si>
  <si>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</si>
  <si>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</si>
  <si>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</si>
  <si>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</si>
  <si>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</si>
  <si>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</si>
  <si>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</si>
  <si>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</si>
  <si>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</si>
  <si>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</si>
  <si>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</si>
  <si>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</si>
  <si>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</si>
  <si>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</si>
  <si>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</si>
  <si>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</si>
  <si>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</si>
  <si>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</si>
  <si>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</si>
  <si>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</si>
  <si>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</si>
  <si>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</si>
  <si>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</si>
  <si>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</si>
  <si>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</si>
  <si>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</si>
  <si>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</si>
  <si>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</si>
  <si>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</si>
  <si>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</si>
  <si>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</si>
  <si>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</si>
  <si>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</si>
  <si>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</si>
  <si>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</si>
  <si>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</si>
  <si>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</si>
  <si>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</si>
  <si>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</si>
  <si>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</si>
  <si>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</si>
  <si>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</si>
  <si>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</si>
  <si>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</si>
  <si>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</si>
  <si>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</si>
  <si>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</si>
  <si>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</si>
  <si>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</si>
  <si>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</si>
  <si>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</si>
  <si>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</si>
  <si>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</si>
  <si>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</si>
  <si>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</si>
  <si>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</si>
  <si>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</si>
  <si>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</si>
  <si>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</si>
  <si>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</si>
  <si>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</si>
  <si>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</si>
  <si>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</si>
  <si>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</si>
  <si>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</si>
  <si>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</si>
  <si>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</si>
  <si>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</si>
  <si>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</si>
  <si>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</si>
  <si>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</si>
  <si>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</si>
  <si>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</si>
  <si>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</si>
  <si>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</si>
  <si>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</si>
  <si>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</si>
  <si>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</si>
  <si>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</si>
  <si>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</si>
  <si>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</si>
  <si>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</si>
  <si>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</si>
  <si>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</si>
  <si>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</si>
  <si>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</si>
  <si>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</si>
  <si>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</si>
  <si>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</si>
  <si>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</si>
  <si>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</si>
  <si>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</si>
  <si>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</si>
  <si>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</si>
  <si>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</si>
  <si>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</si>
  <si>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</si>
  <si>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</si>
  <si>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</si>
  <si>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</si>
  <si>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</si>
  <si>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</si>
  <si>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</si>
  <si>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</si>
  <si>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</si>
  <si>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</si>
  <si>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</si>
  <si>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</si>
  <si>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</si>
  <si>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</si>
  <si>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</si>
  <si>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</si>
  <si>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</si>
  <si>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</si>
  <si>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</si>
  <si>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</si>
  <si>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</si>
  <si>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</si>
  <si>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</si>
  <si>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</si>
  <si>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</si>
  <si>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</si>
  <si>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</si>
  <si>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</si>
  <si>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</si>
  <si>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</si>
  <si>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</si>
  <si>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</si>
  <si>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</si>
  <si>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</si>
  <si>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</si>
  <si>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</si>
  <si>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</si>
  <si>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</si>
  <si>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</si>
  <si>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</si>
  <si>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</si>
  <si>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</si>
  <si>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</si>
  <si>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</si>
  <si>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</si>
  <si>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</si>
  <si>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</si>
  <si>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</si>
  <si>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</si>
  <si>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</si>
  <si>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</si>
  <si>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</si>
  <si>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</si>
  <si>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</si>
  <si>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</si>
  <si>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</si>
  <si>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</si>
  <si>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</si>
  <si>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</si>
  <si>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</si>
  <si>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</si>
  <si>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</si>
  <si>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</si>
  <si>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</si>
  <si>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</si>
  <si>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</si>
  <si>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</si>
  <si>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</si>
  <si>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</si>
  <si>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</si>
  <si>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</si>
  <si>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</si>
  <si>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</si>
  <si>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</si>
  <si>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</si>
  <si>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</si>
  <si>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</si>
  <si>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</si>
  <si>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</si>
  <si>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</si>
  <si>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</si>
  <si>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</si>
  <si>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</si>
  <si>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</si>
  <si>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</si>
  <si>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</si>
  <si>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</si>
  <si>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</si>
  <si>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</si>
  <si>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</si>
  <si>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</si>
  <si>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</si>
  <si>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</si>
  <si>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</si>
  <si>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</si>
  <si>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</si>
  <si>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</si>
  <si>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</si>
  <si>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</si>
  <si>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</si>
  <si>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</si>
  <si>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</si>
  <si>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</si>
  <si>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</si>
  <si>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</si>
  <si>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</si>
  <si>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</si>
  <si>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</si>
  <si>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</si>
  <si>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</si>
  <si>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</si>
  <si>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</si>
  <si>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</si>
  <si>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</si>
  <si>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</si>
  <si>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</si>
  <si>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</si>
  <si>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</si>
  <si>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</si>
  <si>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</si>
  <si>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</si>
  <si>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</si>
  <si>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</si>
  <si>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</si>
  <si>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</si>
  <si>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</si>
  <si>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</si>
  <si>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</si>
  <si>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</si>
  <si>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</si>
  <si>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</si>
  <si>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</si>
  <si>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</si>
  <si>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</si>
  <si>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</si>
  <si>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</si>
  <si>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</si>
  <si>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</si>
  <si>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</si>
  <si>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</si>
  <si>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</si>
  <si>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</si>
  <si>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</si>
  <si>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</si>
  <si>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</si>
  <si>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</si>
  <si>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</si>
  <si>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</si>
  <si>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</si>
  <si>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</si>
  <si>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</si>
  <si>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</si>
  <si>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</si>
  <si>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</si>
  <si>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</si>
  <si>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</si>
  <si>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</si>
  <si>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</si>
  <si>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</si>
  <si>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</si>
  <si>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</si>
  <si>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</si>
  <si>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</si>
  <si>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</si>
  <si>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</si>
  <si>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</si>
  <si>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</si>
  <si>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</si>
  <si>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</si>
  <si>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</si>
  <si>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</si>
  <si>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</si>
  <si>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</si>
  <si>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</si>
  <si>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</si>
  <si>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</si>
  <si>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</si>
  <si>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</si>
  <si>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</si>
  <si>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</si>
  <si>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</si>
  <si>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</si>
  <si>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</si>
  <si>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</si>
  <si>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</si>
  <si>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</si>
  <si>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</si>
  <si>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</si>
  <si>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</si>
  <si>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</si>
  <si>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</si>
  <si>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</si>
  <si>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</si>
  <si>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</si>
  <si>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</si>
  <si>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</si>
  <si>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</si>
  <si>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</si>
  <si>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</si>
  <si>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</si>
  <si>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</si>
  <si>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</si>
  <si>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</si>
  <si>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</si>
  <si>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</si>
  <si>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</si>
  <si>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</si>
  <si>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</si>
  <si>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</si>
  <si>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</si>
  <si>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</si>
  <si>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</si>
  <si>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</si>
  <si>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</si>
  <si>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</si>
  <si>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</si>
  <si>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</si>
  <si>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</si>
  <si>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</si>
  <si>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</si>
  <si>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</si>
  <si>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</si>
  <si>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</si>
  <si>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</si>
  <si>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</si>
  <si>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</si>
  <si>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</si>
  <si>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</si>
  <si>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</si>
  <si>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</si>
  <si>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</si>
  <si>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</si>
  <si>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</si>
  <si>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</si>
  <si>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</si>
  <si>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</si>
  <si>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</si>
  <si>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</si>
  <si>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</si>
  <si>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</si>
  <si>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</si>
  <si>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</si>
  <si>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</si>
  <si>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</si>
  <si>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</si>
  <si>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</si>
  <si>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</si>
  <si>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</si>
  <si>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</si>
  <si>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</si>
  <si>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</si>
  <si>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</si>
  <si>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</si>
  <si>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</si>
  <si>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</si>
  <si>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</si>
  <si>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</si>
  <si>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</si>
  <si>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</si>
  <si>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</si>
  <si>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</si>
  <si>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</si>
  <si>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</si>
  <si>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</si>
  <si>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</si>
  <si>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</si>
  <si>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</si>
  <si>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</si>
  <si>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</si>
  <si>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</si>
  <si>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</si>
  <si>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</si>
  <si>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</si>
  <si>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</si>
  <si>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</si>
  <si>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</si>
  <si>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</si>
  <si>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</si>
  <si>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</si>
  <si>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</si>
  <si>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</si>
  <si>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</si>
  <si>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</si>
  <si>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</si>
  <si>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</si>
  <si>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</si>
  <si>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</si>
  <si>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</si>
  <si>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</si>
  <si>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</si>
  <si>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</si>
  <si>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</si>
  <si>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</si>
  <si>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</si>
  <si>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</si>
  <si>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</si>
  <si>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</si>
  <si>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</si>
  <si>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</si>
  <si>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</si>
  <si>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</si>
  <si>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</si>
  <si>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</si>
  <si>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</si>
  <si>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</si>
  <si>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</si>
  <si>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</si>
  <si>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</si>
  <si>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</si>
  <si>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</si>
  <si>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</si>
  <si>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</si>
  <si>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</si>
  <si>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</si>
  <si>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</si>
  <si>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</si>
  <si>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</si>
  <si>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</si>
  <si>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</si>
  <si>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</si>
  <si>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</si>
  <si>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</si>
  <si>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</si>
  <si>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</si>
  <si>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</si>
  <si>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</si>
  <si>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</si>
  <si>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</si>
  <si>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</si>
  <si>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</si>
  <si>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</si>
  <si>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</si>
  <si>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</si>
  <si>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</si>
  <si>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</si>
  <si>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</si>
  <si>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</si>
  <si>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</si>
  <si>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</si>
  <si>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</si>
  <si>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</si>
  <si>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</si>
  <si>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</si>
  <si>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</si>
  <si>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</si>
  <si>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</si>
  <si>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</si>
  <si>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</si>
  <si>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</si>
  <si>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</si>
  <si>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</si>
  <si>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</si>
  <si>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</si>
  <si>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</si>
  <si>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</si>
  <si>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</si>
  <si>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</si>
  <si>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</si>
  <si>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</si>
  <si>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</si>
  <si>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</si>
  <si>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</si>
  <si>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</si>
  <si>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</si>
  <si>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</si>
  <si>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</si>
  <si>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</si>
  <si>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</si>
  <si>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</si>
  <si>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</si>
  <si>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</si>
  <si>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</si>
  <si>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</si>
  <si>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</si>
  <si>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</si>
  <si>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</si>
  <si>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</si>
  <si>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</si>
  <si>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</si>
  <si>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</si>
  <si>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</si>
  <si>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</si>
  <si>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</si>
  <si>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</si>
  <si>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</si>
  <si>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</si>
  <si>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</si>
  <si>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</si>
  <si>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</si>
  <si>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</si>
  <si>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</si>
  <si>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</si>
  <si>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</si>
  <si>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</si>
  <si>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</si>
  <si>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</si>
  <si>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</si>
  <si>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</si>
  <si>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</si>
  <si>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</si>
  <si>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</si>
  <si>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</si>
  <si>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</si>
  <si>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</si>
  <si>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</si>
  <si>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</si>
  <si>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</si>
  <si>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</si>
  <si>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</si>
  <si>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</si>
  <si>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</si>
  <si>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</si>
  <si>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</si>
  <si>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</si>
  <si>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</si>
  <si>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</si>
  <si>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</si>
  <si>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</si>
  <si>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</si>
  <si>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</si>
  <si>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</si>
  <si>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</si>
  <si>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</si>
  <si>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</si>
  <si>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</si>
  <si>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</si>
  <si>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</si>
  <si>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</si>
  <si>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</si>
  <si>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</si>
  <si>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</si>
  <si>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</si>
  <si>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</si>
  <si>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</si>
  <si>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</si>
  <si>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</si>
  <si>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</si>
  <si>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</si>
  <si>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</si>
  <si>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</si>
  <si>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</si>
  <si>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</si>
  <si>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</si>
  <si>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</si>
  <si>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</si>
  <si>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</si>
  <si>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</si>
  <si>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</si>
  <si>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</si>
  <si>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</si>
  <si>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</si>
  <si>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</si>
  <si>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</si>
  <si>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</si>
  <si>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</si>
  <si>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</si>
  <si>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</si>
  <si>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</si>
  <si>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</si>
  <si>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</si>
  <si>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</si>
  <si>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</si>
  <si>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</si>
  <si>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</si>
  <si>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</si>
  <si>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</si>
  <si>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</si>
  <si>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</si>
  <si>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</si>
  <si>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</si>
  <si>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</si>
  <si>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</si>
  <si>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</si>
  <si>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</si>
  <si>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</si>
  <si>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</si>
  <si>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</si>
  <si>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</si>
  <si>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</si>
  <si>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</si>
  <si>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</si>
  <si>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</si>
  <si>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</si>
  <si>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</si>
  <si>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</si>
  <si>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</si>
  <si>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</si>
  <si>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</si>
  <si>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</si>
  <si>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</si>
  <si>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</si>
  <si>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</si>
  <si>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</si>
  <si>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</si>
  <si>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</si>
  <si>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</si>
  <si>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</si>
  <si>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</si>
  <si>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</si>
  <si>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</si>
  <si>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</si>
  <si>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</si>
  <si>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</si>
  <si>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</si>
  <si>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</si>
  <si>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</si>
  <si>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</si>
  <si>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</si>
  <si>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</si>
  <si>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</si>
  <si>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</si>
  <si>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</si>
  <si>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</si>
  <si>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</si>
  <si>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</si>
  <si>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</si>
  <si>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</si>
  <si>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</si>
  <si>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</si>
  <si>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</si>
  <si>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</si>
  <si>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</si>
  <si>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</si>
  <si>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</si>
  <si>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</si>
  <si>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</si>
  <si>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</si>
  <si>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</si>
  <si>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</si>
  <si>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</si>
  <si>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</si>
  <si>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</si>
  <si>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</si>
  <si>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</si>
  <si>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</si>
  <si>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</si>
  <si>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</si>
  <si>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</si>
  <si>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</si>
  <si>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</si>
  <si>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</si>
  <si>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</si>
  <si>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</si>
  <si>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</si>
  <si>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</si>
  <si>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</si>
  <si>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</si>
  <si>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</si>
  <si>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</si>
  <si>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</si>
  <si>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</si>
  <si>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</si>
  <si>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</si>
  <si>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</si>
  <si>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</si>
  <si>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</si>
  <si>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</si>
  <si>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</si>
  <si>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</si>
  <si>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</si>
  <si>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</si>
  <si>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</si>
  <si>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</si>
  <si>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</si>
  <si>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</si>
  <si>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</si>
  <si>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</si>
  <si>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</si>
  <si>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</si>
  <si>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</si>
  <si>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</si>
  <si>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</si>
  <si>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</si>
  <si>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</si>
  <si>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</si>
  <si>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</si>
  <si>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</si>
  <si>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</si>
  <si>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</si>
  <si>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</si>
  <si>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</si>
  <si>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</si>
  <si>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</si>
  <si>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</si>
  <si>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</si>
  <si>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</si>
  <si>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</si>
  <si>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</si>
  <si>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</si>
  <si>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</si>
  <si>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</si>
  <si>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</si>
  <si>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</si>
  <si>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</si>
  <si>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</si>
  <si>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</si>
  <si>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</si>
  <si>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</si>
  <si>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</si>
  <si>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</si>
  <si>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</si>
  <si>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</si>
  <si>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</si>
  <si>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</si>
  <si>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</si>
  <si>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</si>
  <si>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</si>
  <si>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</si>
  <si>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</si>
  <si>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</si>
  <si>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</si>
  <si>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</si>
  <si>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</si>
  <si>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</si>
  <si>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</si>
  <si>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</si>
  <si>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</si>
  <si>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</si>
  <si>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</si>
  <si>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</si>
  <si>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</si>
  <si>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</si>
  <si>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</si>
  <si>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</si>
  <si>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</si>
  <si>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</si>
  <si>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</si>
  <si>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</si>
  <si>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</si>
  <si>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</si>
  <si>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</si>
  <si>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</si>
  <si>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</si>
  <si>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</si>
  <si>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</si>
  <si>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</si>
  <si>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</si>
  <si>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</si>
  <si>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</si>
  <si>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</si>
  <si>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</si>
  <si>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</si>
  <si>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</si>
  <si>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</si>
  <si>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</si>
  <si>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</si>
  <si>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</si>
  <si>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</si>
  <si>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</si>
  <si>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</si>
  <si>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</si>
  <si>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</si>
  <si>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</si>
  <si>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</si>
  <si>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</si>
  <si>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</si>
  <si>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</si>
  <si>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</si>
  <si>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</si>
  <si>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</si>
  <si>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</si>
  <si>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</si>
  <si>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</si>
  <si>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</si>
  <si>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</si>
  <si>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</si>
  <si>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</si>
  <si>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</si>
  <si>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</si>
  <si>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</si>
  <si>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</si>
  <si>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</si>
  <si>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</si>
  <si>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</si>
  <si>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</si>
  <si>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</si>
  <si>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</si>
  <si>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</si>
  <si>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</si>
  <si>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</si>
  <si>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</si>
  <si>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</si>
  <si>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</si>
  <si>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</si>
  <si>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</si>
  <si>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</si>
  <si>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</si>
  <si>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</si>
  <si>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</si>
  <si>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</si>
  <si>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</si>
  <si>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</si>
  <si>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</si>
  <si>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</si>
  <si>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</si>
  <si>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</si>
  <si>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</si>
  <si>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</si>
  <si>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</si>
  <si>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</si>
  <si>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</si>
  <si>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</si>
  <si>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</si>
  <si>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</si>
  <si>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</si>
  <si>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</si>
  <si>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</si>
  <si>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</si>
  <si>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</si>
  <si>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</si>
  <si>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</si>
  <si>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</si>
  <si>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</si>
  <si>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</si>
  <si>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</si>
  <si>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</si>
  <si>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</si>
  <si>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</si>
  <si>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</si>
  <si>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</si>
  <si>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</si>
  <si>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</si>
  <si>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</si>
  <si>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</si>
  <si>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</si>
  <si>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</si>
  <si>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</si>
  <si>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</si>
  <si>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</si>
  <si>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</si>
  <si>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</si>
  <si>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</si>
  <si>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</si>
  <si>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</si>
  <si>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</si>
  <si>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</si>
  <si>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</si>
  <si>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</si>
  <si>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</si>
  <si>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</si>
  <si>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</si>
  <si>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</si>
  <si>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</si>
  <si>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</si>
  <si>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</si>
  <si>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</si>
  <si>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</si>
  <si>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</si>
  <si>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</si>
  <si>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</si>
  <si>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</si>
  <si>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</si>
  <si>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</si>
  <si>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</si>
  <si>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</si>
  <si>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</si>
  <si>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</si>
  <si>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</si>
  <si>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</si>
  <si>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</si>
  <si>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</si>
  <si>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</si>
  <si>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</si>
  <si>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</si>
  <si>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</si>
  <si>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</si>
  <si>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</si>
  <si>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</si>
  <si>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</si>
  <si>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</si>
  <si>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</si>
  <si>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</si>
  <si>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</si>
  <si>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</si>
  <si>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</si>
  <si>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</si>
  <si>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</si>
  <si>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</si>
  <si>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</si>
  <si>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</si>
  <si>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</si>
  <si>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</si>
  <si>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</si>
  <si>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</si>
  <si>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</si>
  <si>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</si>
  <si>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</si>
  <si>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</si>
  <si>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</si>
  <si>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</si>
  <si>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</si>
  <si>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</si>
  <si>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</si>
  <si>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</si>
  <si>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</si>
  <si>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</si>
  <si>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</si>
  <si>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</si>
  <si>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</si>
  <si>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</si>
  <si>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</si>
  <si>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</si>
  <si>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</si>
  <si>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</si>
  <si>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</si>
  <si>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</si>
  <si>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</si>
  <si>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</si>
  <si>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</si>
  <si>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</si>
  <si>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</si>
  <si>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</si>
  <si>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</si>
  <si>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</si>
  <si>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</si>
  <si>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</si>
  <si>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</si>
  <si>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</si>
  <si>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</si>
  <si>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</si>
  <si>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</si>
  <si>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</si>
  <si>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</si>
  <si>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</si>
  <si>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</si>
  <si>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</si>
  <si>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</si>
  <si>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</si>
  <si>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</si>
  <si>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</si>
  <si>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</si>
  <si>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</si>
  <si>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</si>
  <si>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</si>
  <si>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</si>
  <si>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</si>
  <si>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</si>
  <si>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</si>
  <si>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</si>
  <si>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</si>
  <si>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</si>
  <si>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</si>
  <si>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</si>
  <si>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</si>
  <si>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</si>
  <si>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</si>
  <si>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</si>
  <si>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</si>
  <si>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</si>
  <si>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</si>
  <si>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</si>
  <si>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</si>
  <si>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</si>
  <si>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</si>
  <si>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</si>
  <si>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</si>
  <si>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</si>
  <si>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</si>
  <si>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</si>
  <si>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</si>
  <si>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</si>
  <si>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</si>
  <si>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</si>
  <si>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</si>
  <si>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</si>
  <si>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</si>
  <si>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</si>
  <si>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</si>
  <si>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</si>
  <si>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</si>
  <si>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</si>
  <si>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</si>
  <si>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</si>
  <si>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</si>
  <si>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</si>
  <si>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</si>
  <si>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</si>
  <si>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</si>
  <si>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</si>
  <si>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</si>
  <si>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</si>
  <si>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</si>
  <si>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</si>
  <si>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</si>
  <si>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</si>
  <si>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</si>
  <si>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</si>
  <si>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</si>
  <si>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</si>
  <si>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</si>
  <si>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</si>
  <si>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</si>
  <si>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</si>
  <si>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</si>
  <si>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</si>
  <si>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</si>
  <si>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</si>
  <si>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</si>
  <si>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</si>
  <si>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</si>
  <si>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</si>
  <si>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</si>
  <si>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</si>
  <si>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</si>
  <si>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</si>
  <si>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</si>
  <si>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</si>
  <si>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</si>
  <si>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</si>
  <si>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</si>
  <si>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</si>
  <si>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</si>
  <si>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</si>
  <si>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</si>
  <si>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</si>
  <si>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</si>
  <si>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</si>
  <si>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</si>
  <si>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</si>
  <si>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</si>
  <si>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</si>
  <si>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</si>
  <si>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</si>
  <si>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</si>
  <si>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</si>
  <si>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</si>
  <si>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</si>
  <si>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</si>
  <si>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</si>
  <si>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</si>
  <si>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</si>
  <si>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</si>
  <si>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</si>
  <si>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</si>
  <si>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</si>
  <si>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</si>
  <si>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</si>
  <si>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</si>
  <si>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</si>
  <si>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</si>
  <si>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</si>
  <si>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</si>
  <si>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</si>
  <si>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</si>
  <si>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</si>
  <si>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</si>
  <si>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</si>
  <si>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</si>
  <si>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</si>
  <si>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</si>
  <si>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</si>
  <si>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</si>
  <si>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</si>
  <si>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</si>
  <si>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</si>
  <si>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</si>
  <si>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</si>
  <si>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</si>
  <si>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</si>
  <si>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</si>
  <si>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</si>
  <si>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</si>
  <si>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</si>
  <si>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</si>
  <si>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</si>
  <si>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</si>
  <si>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</si>
  <si>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</si>
  <si>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</si>
  <si>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</si>
  <si>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</si>
  <si>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</si>
  <si>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</si>
  <si>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</si>
  <si>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</si>
  <si>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</si>
  <si>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</si>
  <si>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</si>
  <si>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</si>
  <si>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</si>
  <si>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</si>
  <si>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</si>
  <si>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</si>
  <si>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</si>
  <si>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</si>
  <si>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</si>
  <si>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</si>
  <si>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</si>
  <si>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</si>
  <si>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</si>
  <si>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</si>
  <si>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</si>
  <si>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</si>
  <si>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</si>
  <si>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</si>
  <si>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</si>
  <si>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</si>
  <si>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</si>
  <si>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</si>
  <si>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</si>
  <si>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</si>
  <si>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</si>
  <si>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</si>
  <si>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</si>
  <si>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</si>
  <si>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</si>
  <si>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</si>
  <si>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</si>
  <si>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</si>
  <si>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</si>
  <si>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</si>
  <si>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</si>
  <si>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</si>
  <si>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</si>
  <si>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</si>
  <si>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</si>
  <si>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</si>
  <si>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</si>
  <si>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</si>
  <si>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</si>
  <si>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</si>
  <si>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</si>
  <si>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</si>
  <si>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</si>
  <si>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</si>
  <si>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</si>
  <si>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</si>
  <si>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</si>
  <si>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</si>
  <si>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</si>
  <si>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</si>
  <si>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</si>
  <si>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</si>
  <si>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</si>
  <si>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</si>
  <si>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</si>
  <si>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</si>
  <si>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</si>
  <si>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</si>
  <si>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</si>
  <si>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</si>
  <si>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</si>
  <si>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</si>
  <si>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</si>
  <si>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</si>
  <si>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</si>
  <si>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</si>
  <si>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</si>
  <si>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</si>
  <si>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</si>
  <si>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</si>
  <si>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</si>
  <si>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</si>
  <si>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</si>
  <si>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</si>
  <si>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</si>
  <si>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</si>
  <si>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</si>
  <si>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</si>
  <si>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</si>
  <si>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</si>
  <si>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</si>
  <si>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</si>
  <si>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</si>
  <si>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</si>
  <si>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</si>
  <si>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</si>
  <si>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</si>
  <si>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</si>
  <si>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</si>
  <si>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</si>
  <si>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</si>
  <si>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</si>
  <si>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</si>
  <si>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</si>
  <si>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</si>
  <si>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</si>
  <si>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</si>
  <si>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</si>
  <si>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</si>
  <si>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</si>
  <si>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</si>
  <si>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</si>
  <si>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</si>
  <si>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</si>
  <si>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</si>
  <si>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</si>
  <si>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</si>
  <si>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</si>
  <si>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</si>
  <si>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</si>
  <si>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</si>
  <si>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</si>
  <si>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</si>
  <si>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</si>
  <si>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</si>
  <si>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</si>
  <si>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</si>
  <si>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</si>
  <si>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</si>
  <si>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</si>
  <si>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</si>
  <si>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</si>
  <si>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</si>
  <si>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</si>
  <si>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</si>
  <si>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</si>
  <si>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</si>
  <si>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</si>
  <si>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</si>
  <si>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</si>
  <si>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</si>
  <si>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</si>
  <si>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</si>
  <si>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</si>
  <si>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</si>
  <si>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</si>
  <si>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</si>
  <si>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</si>
  <si>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</si>
  <si>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</si>
  <si>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</si>
  <si>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</si>
  <si>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</si>
  <si>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</si>
  <si>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</si>
  <si>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</si>
  <si>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</si>
  <si>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</si>
  <si>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</si>
  <si>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</si>
  <si>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</si>
  <si>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</si>
  <si>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</si>
  <si>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</si>
  <si>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</si>
  <si>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</si>
  <si>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</si>
  <si>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</si>
  <si>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</si>
  <si>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</si>
  <si>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</si>
  <si>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</si>
  <si>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</si>
  <si>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</si>
  <si>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</si>
  <si>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</si>
  <si>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</si>
  <si>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</si>
  <si>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</si>
  <si>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</si>
  <si>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</si>
  <si>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</si>
  <si>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</si>
  <si>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</si>
  <si>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</si>
  <si>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</si>
  <si>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</si>
  <si>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</si>
  <si>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</si>
  <si>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</si>
  <si>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</si>
  <si>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</si>
  <si>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</si>
  <si>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</si>
  <si>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</si>
  <si>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</si>
  <si>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</si>
  <si>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</si>
  <si>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</si>
  <si>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</si>
  <si>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</si>
  <si>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</si>
  <si>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</si>
  <si>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</si>
  <si>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</si>
  <si>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</si>
  <si>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</si>
  <si>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</si>
  <si>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</si>
  <si>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</si>
  <si>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</si>
  <si>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</si>
  <si>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</si>
  <si>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</si>
  <si>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</si>
  <si>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</si>
  <si>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</si>
  <si>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</si>
  <si>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</si>
  <si>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</si>
  <si>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</si>
  <si>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</si>
  <si>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</si>
  <si>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</si>
  <si>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</si>
  <si>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</si>
  <si>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</si>
  <si>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</si>
  <si>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</si>
  <si>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</si>
  <si>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</si>
  <si>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</si>
  <si>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</si>
  <si>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</si>
  <si>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</si>
  <si>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</si>
  <si>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</si>
  <si>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</si>
  <si>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</si>
  <si>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</si>
  <si>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</si>
  <si>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</si>
  <si>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</si>
  <si>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</si>
  <si>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</si>
  <si>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</si>
  <si>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</si>
  <si>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</si>
  <si>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</si>
  <si>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</si>
  <si>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</si>
  <si>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</si>
  <si>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</si>
  <si>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</si>
  <si>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</si>
  <si>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</si>
  <si>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</si>
  <si>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</si>
  <si>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</si>
  <si>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</si>
  <si>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</si>
  <si>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</si>
  <si>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</si>
  <si>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</si>
  <si>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</si>
  <si>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</si>
  <si>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</si>
  <si>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</si>
  <si>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</si>
  <si>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</si>
  <si>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</si>
  <si>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</si>
  <si>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</si>
  <si>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</si>
  <si>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</si>
  <si>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</si>
  <si>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</si>
  <si>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</si>
  <si>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</si>
  <si>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</si>
  <si>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</si>
  <si>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</si>
  <si>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</si>
  <si>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</si>
  <si>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</si>
  <si>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</si>
  <si>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</si>
  <si>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</si>
  <si>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</si>
  <si>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</si>
  <si>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</si>
  <si>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</si>
  <si>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</si>
  <si>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</si>
  <si>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</si>
  <si>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</si>
  <si>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</si>
  <si>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</si>
  <si>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</si>
  <si>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</si>
  <si>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</si>
  <si>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</si>
  <si>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</si>
  <si>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</si>
  <si>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</si>
  <si>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</si>
  <si>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</si>
  <si>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</si>
  <si>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</si>
  <si>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</si>
  <si>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</si>
  <si>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</si>
  <si>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</si>
  <si>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</si>
  <si>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</si>
  <si>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</si>
  <si>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</si>
  <si>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</si>
  <si>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</si>
  <si>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</si>
  <si>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</si>
  <si>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</si>
  <si>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</si>
  <si>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</si>
  <si>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</si>
  <si>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</si>
  <si>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</si>
  <si>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</si>
  <si>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</si>
  <si>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</si>
  <si>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</si>
  <si>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</si>
  <si>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</si>
  <si>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</si>
  <si>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</si>
  <si>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</si>
  <si>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</si>
  <si>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</si>
  <si>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</si>
  <si>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</si>
  <si>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</si>
  <si>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</si>
  <si>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</si>
  <si>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</si>
  <si>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</si>
  <si>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</si>
  <si>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</si>
  <si>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</si>
  <si>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</si>
  <si>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</si>
  <si>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</si>
  <si>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</si>
  <si>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</si>
  <si>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</si>
  <si>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</si>
  <si>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</si>
  <si>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</si>
  <si>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</si>
  <si>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</si>
  <si>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</si>
  <si>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</si>
  <si>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</si>
  <si>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</si>
  <si>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</si>
  <si>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</si>
  <si>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</si>
  <si>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</si>
  <si>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</si>
  <si>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</si>
  <si>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</si>
  <si>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</si>
  <si>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</si>
  <si>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</si>
  <si>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</si>
  <si>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</si>
  <si>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</si>
  <si>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</si>
  <si>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</si>
  <si>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</si>
  <si>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</si>
  <si>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</si>
  <si>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</si>
  <si>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</si>
  <si>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</si>
  <si>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</si>
  <si>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</si>
  <si>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</si>
  <si>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</si>
  <si>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</si>
  <si>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</si>
  <si>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</si>
  <si>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</si>
  <si>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</si>
  <si>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</si>
  <si>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</si>
  <si>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</si>
  <si>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</si>
  <si>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</si>
  <si>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</si>
  <si>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</si>
  <si>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</si>
  <si>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</si>
  <si>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</si>
  <si>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</si>
  <si>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</si>
  <si>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</si>
  <si>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</si>
  <si>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</si>
  <si>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</si>
  <si>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</si>
  <si>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</si>
  <si>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</si>
  <si>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</si>
  <si>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</si>
  <si>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</si>
  <si>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</si>
  <si>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</si>
  <si>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</si>
  <si>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</si>
  <si>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</si>
  <si>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</si>
  <si>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</si>
  <si>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</si>
  <si>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</si>
  <si>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</si>
  <si>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</si>
  <si>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</si>
  <si>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</si>
  <si>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</si>
  <si>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</si>
  <si>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</si>
  <si>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</si>
  <si>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</si>
  <si>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</si>
  <si>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</si>
  <si>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</si>
  <si>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</si>
  <si>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</si>
  <si>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</si>
  <si>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</si>
  <si>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</si>
  <si>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</si>
  <si>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</si>
  <si>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</si>
  <si>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</si>
  <si>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</si>
  <si>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</si>
  <si>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</si>
  <si>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</si>
  <si>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</si>
  <si>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</si>
  <si>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</si>
  <si>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</si>
  <si>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</si>
  <si>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</si>
  <si>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</si>
  <si>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</si>
  <si>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</si>
  <si>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</si>
  <si>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</si>
  <si>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</si>
  <si>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</si>
  <si>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</si>
  <si>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</si>
  <si>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</si>
  <si>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</si>
  <si>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</si>
  <si>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</si>
  <si>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</si>
  <si>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</si>
  <si>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</si>
  <si>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</si>
  <si>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</si>
  <si>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</si>
  <si>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</si>
  <si>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</si>
  <si>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</si>
  <si>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</si>
  <si>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</si>
  <si>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</si>
  <si>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</si>
  <si>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</si>
  <si>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</si>
  <si>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</si>
  <si>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</si>
  <si>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</si>
  <si>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</si>
  <si>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</si>
  <si>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</si>
  <si>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</si>
  <si>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</si>
  <si>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</si>
  <si>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</si>
  <si>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</si>
  <si>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</si>
  <si>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</si>
  <si>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</si>
  <si>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</si>
  <si>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</si>
  <si>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</si>
  <si>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</si>
  <si>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</si>
  <si>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</si>
  <si>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</si>
  <si>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</si>
  <si>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</si>
  <si>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</si>
  <si>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</si>
  <si>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</si>
  <si>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</si>
  <si>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</si>
  <si>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</si>
  <si>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</si>
  <si>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</si>
  <si>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</si>
  <si>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</si>
  <si>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</si>
  <si>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</si>
  <si>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</si>
  <si>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</si>
  <si>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</si>
  <si>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</si>
  <si>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</si>
  <si>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</si>
  <si>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</si>
  <si>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</si>
  <si>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</si>
  <si>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</si>
  <si>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</si>
  <si>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</si>
  <si>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</si>
  <si>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</si>
  <si>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</si>
  <si>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</si>
  <si>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</si>
  <si>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</si>
  <si>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</si>
  <si>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</si>
  <si>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</si>
  <si>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</si>
  <si>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</si>
  <si>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</si>
  <si>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</si>
  <si>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</si>
  <si>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</si>
  <si>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</si>
  <si>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</si>
  <si>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</si>
  <si>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</si>
  <si>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</si>
  <si>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</si>
  <si>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</si>
  <si>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</si>
  <si>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</si>
  <si>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</si>
  <si>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</si>
  <si>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</si>
  <si>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</si>
  <si>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</si>
  <si>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</si>
  <si>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</si>
  <si>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</si>
  <si>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</si>
  <si>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</si>
  <si>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</si>
  <si>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</si>
  <si>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</si>
  <si>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</si>
  <si>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</si>
  <si>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</si>
  <si>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</si>
  <si>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</si>
  <si>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</si>
  <si>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</si>
  <si>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</si>
  <si>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</si>
  <si>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</si>
  <si>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</si>
  <si>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</si>
  <si>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</si>
  <si>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</si>
  <si>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</si>
  <si>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</si>
  <si>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</si>
  <si>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</si>
  <si>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</si>
  <si>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</si>
  <si>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</si>
  <si>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</si>
  <si>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</si>
  <si>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</si>
  <si>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</si>
  <si>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</si>
  <si>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</si>
  <si>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</si>
  <si>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</si>
  <si>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</si>
  <si>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</si>
  <si>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</si>
  <si>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</si>
  <si>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</si>
  <si>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</si>
  <si>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</si>
  <si>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</si>
  <si>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</si>
  <si>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</si>
  <si>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</si>
  <si>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</si>
  <si>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</si>
  <si>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</si>
  <si>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</si>
  <si>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</si>
  <si>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</si>
  <si>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</si>
  <si>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</si>
  <si>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</si>
  <si>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</si>
  <si>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</si>
  <si>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</si>
  <si>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</si>
  <si>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</si>
  <si>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</si>
  <si>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</si>
  <si>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</si>
  <si>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</si>
  <si>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</si>
  <si>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</si>
  <si>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</si>
  <si>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</si>
  <si>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</si>
  <si>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</si>
  <si>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</si>
  <si>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</si>
  <si>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</si>
  <si>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</si>
  <si>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</si>
  <si>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</si>
  <si>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</si>
  <si>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</si>
  <si>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</si>
  <si>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</si>
  <si>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</si>
  <si>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</si>
  <si>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</si>
  <si>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</si>
  <si>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</si>
  <si>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</si>
  <si>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</si>
  <si>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</si>
  <si>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</si>
  <si>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</si>
  <si>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</si>
  <si>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</si>
  <si>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</si>
  <si>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</si>
  <si>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</si>
  <si>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</si>
  <si>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</si>
  <si>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</si>
  <si>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</si>
  <si>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</si>
  <si>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</si>
  <si>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</si>
  <si>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</si>
  <si>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</si>
  <si>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</si>
  <si>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</si>
  <si>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</si>
  <si>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</si>
  <si>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</si>
  <si>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</si>
  <si>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</si>
  <si>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</si>
  <si>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</si>
  <si>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</si>
  <si>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</si>
  <si>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</si>
  <si>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</si>
  <si>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</si>
  <si>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</si>
  <si>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</si>
  <si>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</si>
  <si>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</si>
  <si>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</si>
  <si>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</si>
  <si>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</si>
  <si>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</si>
  <si>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</si>
  <si>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</si>
  <si>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</si>
  <si>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</si>
  <si>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</si>
  <si>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</si>
  <si>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</si>
  <si>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</si>
  <si>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</si>
  <si>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</si>
  <si>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</si>
  <si>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</si>
  <si>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</si>
  <si>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</si>
  <si>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</si>
  <si>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</si>
  <si>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</si>
  <si>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</si>
  <si>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</si>
  <si>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</si>
  <si>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</si>
  <si>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</si>
  <si>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</si>
  <si>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</si>
  <si>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</si>
  <si>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</si>
  <si>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</si>
  <si>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</si>
  <si>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</si>
  <si>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</si>
  <si>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</si>
  <si>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</si>
  <si>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</si>
  <si>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</si>
  <si>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</si>
  <si>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</si>
  <si>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</si>
  <si>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</si>
  <si>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</si>
  <si>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</si>
  <si>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</si>
  <si>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</si>
  <si>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</si>
  <si>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</si>
  <si>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</si>
  <si>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</si>
  <si>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</si>
  <si>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</si>
  <si>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</si>
  <si>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</si>
  <si>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</si>
  <si>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</si>
  <si>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</si>
  <si>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</si>
  <si>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</si>
  <si>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</si>
  <si>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</si>
  <si>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</si>
  <si>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</si>
  <si>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</si>
  <si>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</si>
  <si>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</si>
  <si>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</si>
  <si>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</si>
  <si>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</si>
  <si>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</si>
  <si>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</si>
  <si>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</si>
  <si>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</si>
  <si>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</si>
  <si>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</si>
  <si>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</si>
  <si>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</si>
  <si>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</si>
  <si>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</si>
  <si>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</si>
  <si>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</si>
  <si>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</si>
  <si>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</si>
  <si>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</si>
  <si>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</si>
  <si>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</si>
  <si>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</si>
  <si>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</si>
  <si>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</si>
  <si>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</si>
  <si>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</si>
  <si>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</si>
  <si>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</si>
  <si>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</si>
  <si>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</si>
  <si>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</si>
  <si>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</si>
  <si>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</si>
  <si>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</si>
  <si>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</si>
  <si>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</si>
  <si>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</si>
  <si>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</si>
  <si>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</si>
  <si>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</si>
  <si>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</si>
  <si>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</si>
  <si>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</si>
  <si>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</si>
  <si>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</si>
  <si>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</si>
  <si>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</si>
  <si>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</si>
  <si>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</si>
  <si>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</si>
  <si>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</si>
  <si>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</si>
  <si>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</si>
  <si>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</si>
  <si>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</si>
  <si>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</si>
  <si>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</si>
  <si>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</si>
  <si>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</si>
  <si>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</si>
  <si>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</si>
  <si>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</si>
  <si>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</si>
  <si>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</si>
  <si>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</si>
  <si>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</si>
  <si>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</si>
  <si>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</si>
  <si>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</si>
  <si>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</si>
  <si>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</si>
  <si>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</si>
  <si>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</si>
  <si>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</si>
  <si>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</si>
  <si>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</si>
  <si>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</si>
  <si>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</si>
  <si>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</si>
  <si>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</si>
  <si>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</si>
  <si>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</si>
  <si>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</si>
  <si>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</si>
  <si>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</si>
  <si>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</si>
  <si>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</si>
  <si>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</si>
  <si>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</si>
  <si>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</si>
  <si>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</si>
  <si>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</si>
  <si>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</si>
  <si>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</si>
  <si>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</si>
  <si>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</si>
  <si>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</si>
  <si>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</si>
  <si>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</si>
  <si>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</si>
  <si>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</si>
  <si>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</si>
  <si>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</si>
  <si>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</si>
  <si>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</si>
  <si>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</si>
  <si>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</si>
  <si>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</si>
  <si>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</si>
  <si>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</si>
  <si>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</si>
  <si>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</si>
  <si>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</si>
  <si>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</si>
  <si>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</si>
  <si>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</si>
  <si>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</si>
  <si>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</si>
  <si>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</si>
  <si>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</si>
  <si>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</si>
  <si>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</si>
  <si>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</si>
  <si>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</si>
  <si>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</si>
  <si>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</si>
  <si>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</si>
  <si>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</si>
  <si>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</si>
  <si>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</si>
  <si>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</si>
  <si>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</si>
  <si>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</si>
  <si>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</si>
  <si>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</si>
  <si>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</si>
  <si>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</si>
  <si>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</si>
  <si>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</si>
  <si>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</si>
  <si>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</si>
  <si>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</si>
  <si>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</si>
  <si>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</si>
  <si>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</si>
  <si>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</si>
  <si>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</si>
  <si>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</si>
  <si>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</si>
  <si>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</si>
  <si>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</si>
  <si>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</si>
  <si>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</si>
  <si>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</si>
  <si>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</si>
  <si>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</si>
  <si>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</si>
  <si>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</si>
  <si>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</si>
  <si>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</si>
  <si>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</si>
  <si>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</si>
  <si>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</si>
  <si>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</si>
  <si>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</si>
  <si>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</si>
  <si>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</si>
  <si>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</si>
  <si>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</si>
  <si>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</si>
  <si>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</si>
  <si>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</si>
  <si>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</si>
  <si>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</si>
  <si>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</si>
  <si>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</si>
  <si>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</si>
  <si>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</si>
  <si>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</si>
  <si>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</si>
  <si>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</si>
  <si>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</si>
  <si>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</si>
  <si>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</si>
  <si>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</si>
  <si>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</si>
  <si>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</si>
  <si>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</si>
  <si>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</si>
  <si>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</si>
  <si>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</si>
  <si>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</si>
  <si>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</si>
  <si>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</si>
  <si>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</si>
  <si>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</si>
  <si>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</si>
  <si>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</si>
  <si>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</si>
  <si>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</si>
  <si>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</si>
  <si>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</si>
  <si>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</si>
  <si>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</si>
  <si>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</si>
  <si>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</si>
  <si>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</si>
  <si>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</si>
  <si>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</si>
  <si>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</si>
  <si>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</si>
  <si>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</si>
  <si>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</si>
  <si>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</si>
  <si>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</si>
  <si>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</si>
  <si>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</si>
  <si>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</si>
  <si>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</si>
  <si>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</si>
  <si>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</si>
  <si>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</si>
  <si>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</si>
  <si>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</si>
  <si>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</si>
  <si>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</si>
  <si>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</si>
  <si>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</si>
  <si>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</si>
  <si>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</si>
  <si>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</si>
  <si>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</si>
  <si>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</si>
  <si>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</si>
  <si>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</si>
  <si>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</si>
  <si>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</si>
  <si>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</si>
  <si>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</si>
  <si>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</si>
  <si>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</si>
  <si>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</si>
  <si>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</si>
  <si>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</si>
  <si>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</si>
  <si>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</si>
  <si>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</si>
  <si>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</si>
  <si>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</si>
  <si>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</si>
  <si>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</si>
  <si>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</si>
  <si>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</si>
  <si>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</si>
  <si>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</si>
  <si>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</si>
  <si>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</si>
  <si>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</si>
  <si>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</si>
  <si>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</si>
  <si>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</si>
  <si>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</si>
  <si>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</si>
  <si>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</si>
  <si>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</si>
  <si>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</si>
  <si>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</si>
  <si>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</si>
  <si>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</si>
  <si>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</si>
  <si>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</si>
  <si>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</si>
  <si>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</si>
  <si>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</si>
  <si>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</si>
  <si>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</si>
  <si>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</si>
  <si>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</si>
  <si>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</si>
  <si>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</si>
  <si>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</si>
  <si>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</si>
  <si>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</si>
  <si>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</si>
  <si>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</si>
  <si>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</si>
  <si>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</si>
  <si>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</si>
  <si>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</si>
  <si>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</si>
  <si>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</si>
  <si>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</si>
  <si>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</si>
  <si>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</si>
  <si>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</si>
  <si>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</si>
  <si>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</si>
  <si>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</si>
  <si>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</si>
  <si>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</si>
  <si>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</si>
  <si>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</si>
  <si>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</si>
  <si>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</si>
  <si>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</si>
  <si>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</si>
  <si>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</si>
  <si>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</si>
  <si>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</si>
  <si>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</si>
  <si>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</si>
  <si>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</si>
  <si>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</si>
  <si>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</si>
  <si>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</si>
  <si>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</si>
  <si>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</si>
  <si>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</si>
  <si>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</si>
  <si>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</si>
  <si>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</si>
  <si>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</si>
  <si>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</si>
  <si>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</si>
  <si>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</si>
  <si>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</si>
  <si>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</si>
  <si>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</si>
  <si>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</si>
  <si>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</si>
  <si>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</si>
  <si>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</si>
  <si>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</si>
  <si>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</si>
  <si>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</si>
  <si>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</si>
  <si>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</si>
  <si>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</si>
  <si>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</si>
  <si>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</si>
  <si>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</si>
  <si>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</si>
  <si>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</si>
  <si>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</si>
  <si>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</si>
  <si>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</si>
  <si>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</si>
  <si>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</si>
  <si>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</si>
  <si>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</si>
  <si>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</si>
  <si>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</si>
  <si>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</si>
  <si>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</si>
  <si>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</si>
  <si>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</si>
  <si>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</si>
  <si>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</si>
  <si>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</si>
  <si>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</si>
  <si>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</si>
  <si>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</si>
  <si>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</si>
  <si>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</si>
  <si>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</si>
  <si>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</si>
  <si>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</si>
  <si>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</si>
  <si>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</si>
  <si>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</si>
  <si>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</si>
  <si>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</si>
  <si>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</si>
  <si>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</si>
  <si>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</si>
  <si>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</si>
  <si>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</si>
  <si>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</si>
  <si>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</si>
  <si>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</si>
  <si>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</si>
  <si>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</si>
  <si>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</si>
  <si>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</si>
  <si>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</si>
  <si>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</si>
  <si>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</si>
  <si>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</si>
  <si>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</si>
  <si>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</si>
  <si>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</si>
  <si>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</si>
  <si>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</si>
  <si>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</si>
  <si>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</si>
  <si>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</si>
  <si>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</si>
  <si>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</si>
  <si>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</si>
  <si>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</si>
  <si>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</si>
  <si>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</si>
  <si>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</si>
  <si>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</si>
  <si>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</si>
  <si>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</si>
  <si>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</si>
  <si>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</si>
  <si>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</si>
  <si>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</si>
  <si>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</si>
  <si>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</si>
  <si>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</si>
  <si>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</si>
  <si>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</si>
  <si>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</si>
  <si>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</si>
  <si>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</si>
  <si>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</si>
  <si>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</si>
  <si>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</si>
  <si>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</si>
  <si>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</si>
  <si>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</si>
  <si>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</si>
  <si>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</si>
  <si>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</si>
  <si>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</si>
  <si>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</si>
  <si>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</si>
  <si>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</si>
  <si>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</si>
  <si>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</si>
  <si>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</si>
  <si>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</si>
  <si>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</si>
  <si>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</si>
  <si>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</si>
  <si>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</si>
  <si>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</si>
  <si>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</si>
  <si>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</si>
  <si>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</si>
  <si>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</si>
  <si>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</si>
  <si>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</si>
  <si>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</si>
  <si>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</si>
  <si>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</si>
  <si>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</si>
  <si>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</si>
  <si>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</si>
  <si>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</si>
  <si>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</si>
  <si>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</si>
  <si>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</si>
  <si>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</si>
  <si>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</si>
  <si>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</si>
  <si>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</si>
  <si>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</si>
  <si>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</si>
  <si>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</si>
  <si>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</si>
  <si>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</si>
  <si>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</si>
  <si>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</si>
  <si>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</si>
  <si>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</si>
  <si>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</si>
  <si>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</si>
  <si>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</si>
  <si>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</si>
  <si>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</si>
  <si>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</si>
  <si>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</si>
  <si>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</si>
  <si>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</si>
  <si>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</si>
  <si>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</si>
  <si>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</si>
  <si>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</si>
  <si>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</si>
  <si>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</si>
  <si>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</si>
  <si>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</si>
  <si>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</si>
  <si>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</si>
  <si>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</si>
  <si>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</si>
  <si>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</si>
  <si>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</si>
  <si>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</si>
  <si>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</si>
  <si>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</si>
  <si>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</si>
  <si>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</si>
  <si>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</si>
  <si>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</si>
  <si>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</si>
  <si>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</si>
  <si>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</si>
  <si>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</si>
  <si>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</si>
  <si>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</si>
  <si>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</si>
  <si>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</si>
  <si>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</si>
  <si>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</si>
  <si>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</si>
  <si>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</si>
  <si>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</si>
  <si>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</si>
  <si>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</si>
  <si>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</si>
  <si>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</si>
  <si>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</si>
  <si>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</si>
  <si>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</si>
  <si>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</si>
  <si>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</si>
  <si>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</si>
  <si>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</si>
  <si>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</si>
  <si>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</si>
  <si>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</si>
  <si>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</si>
  <si>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</si>
  <si>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</si>
  <si>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</si>
  <si>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</si>
  <si>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</si>
  <si>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</si>
  <si>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</si>
  <si>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</si>
  <si>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</si>
  <si>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</si>
  <si>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</si>
  <si>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</si>
  <si>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</si>
  <si>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</si>
  <si>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</si>
  <si>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</si>
  <si>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</si>
  <si>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</si>
  <si>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</si>
  <si>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</si>
  <si>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</si>
  <si>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</si>
  <si>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</si>
  <si>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</si>
  <si>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</si>
  <si>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</si>
  <si>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</si>
  <si>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</si>
  <si>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</si>
  <si>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</si>
  <si>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</si>
  <si>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</si>
  <si>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</si>
  <si>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</si>
  <si>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</si>
  <si>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</si>
  <si>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</si>
  <si>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</si>
  <si>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</si>
  <si>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</si>
  <si>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</si>
  <si>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</si>
  <si>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</si>
  <si>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</si>
  <si>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</si>
  <si>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</si>
  <si>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</si>
  <si>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</si>
  <si>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</si>
  <si>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</si>
  <si>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</si>
  <si>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</si>
  <si>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</si>
  <si>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</si>
  <si>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</si>
  <si>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</si>
  <si>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</si>
  <si>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</si>
  <si>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</si>
  <si>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</si>
  <si>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</si>
  <si>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</si>
  <si>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</si>
  <si>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</si>
  <si>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</si>
  <si>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</si>
  <si>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</si>
  <si>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</si>
  <si>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</si>
  <si>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</si>
  <si>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</si>
  <si>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</si>
  <si>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</si>
  <si>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</si>
  <si>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</si>
  <si>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</si>
  <si>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</si>
  <si>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</si>
  <si>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</si>
  <si>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</si>
  <si>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</si>
  <si>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</si>
  <si>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</si>
  <si>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</si>
  <si>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</si>
  <si>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</si>
  <si>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</si>
  <si>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</si>
  <si>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</si>
  <si>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</si>
  <si>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</si>
  <si>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</si>
  <si>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</si>
  <si>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</si>
  <si>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</si>
  <si>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</si>
  <si>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</si>
  <si>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</si>
  <si>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</si>
  <si>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</si>
  <si>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</si>
  <si>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</si>
  <si>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</si>
  <si>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</si>
  <si>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</si>
  <si>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</si>
  <si>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</si>
  <si>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</si>
  <si>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</si>
  <si>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</si>
  <si>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</si>
  <si>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</si>
  <si>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</si>
  <si>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</si>
  <si>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</si>
  <si>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</si>
  <si>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</si>
  <si>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</si>
  <si>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</si>
  <si>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</si>
  <si>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</si>
  <si>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</si>
  <si>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</si>
  <si>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</si>
  <si>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</si>
  <si>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</si>
  <si>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</si>
  <si>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</si>
  <si>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</si>
  <si>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</si>
  <si>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</si>
  <si>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</si>
  <si>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</si>
  <si>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</si>
  <si>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</si>
  <si>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</si>
  <si>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</si>
  <si>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</si>
  <si>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</si>
  <si>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</si>
  <si>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</si>
  <si>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</si>
  <si>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</si>
  <si>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</si>
  <si>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</si>
  <si>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</si>
  <si>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</si>
  <si>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</si>
  <si>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</si>
  <si>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</si>
  <si>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</si>
  <si>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</si>
  <si>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</si>
  <si>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</si>
  <si>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</si>
  <si>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</si>
  <si>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</si>
  <si>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</si>
  <si>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</si>
  <si>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</si>
  <si>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</si>
  <si>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</si>
  <si>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</si>
  <si>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</si>
  <si>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</si>
  <si>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</si>
  <si>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</si>
  <si>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</si>
  <si>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</si>
  <si>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</si>
  <si>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</si>
  <si>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</si>
  <si>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</si>
  <si>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</si>
  <si>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</si>
  <si>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</si>
  <si>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</si>
  <si>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</si>
  <si>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</si>
  <si>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</si>
  <si>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</si>
  <si>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</si>
  <si>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</si>
  <si>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</si>
  <si>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</si>
  <si>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</si>
  <si>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</si>
  <si>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</si>
  <si>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</si>
  <si>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</si>
  <si>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</si>
  <si>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</si>
  <si>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</si>
  <si>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</si>
  <si>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</si>
  <si>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</si>
  <si>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</si>
  <si>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</si>
  <si>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</si>
  <si>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</si>
  <si>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</si>
  <si>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</si>
  <si>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</si>
  <si>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</si>
  <si>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</si>
  <si>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</si>
  <si>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</si>
  <si>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</si>
  <si>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</si>
  <si>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</si>
  <si>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</si>
  <si>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</si>
  <si>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</si>
  <si>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</si>
  <si>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</si>
  <si>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</si>
  <si>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</si>
  <si>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</si>
  <si>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</si>
  <si>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</si>
  <si>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</si>
  <si>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</si>
  <si>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</si>
  <si>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</si>
  <si>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</si>
  <si>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</si>
  <si>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</si>
  <si>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</si>
  <si>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</si>
  <si>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</si>
  <si>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</si>
  <si>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</si>
  <si>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</si>
  <si>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</si>
  <si>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</si>
  <si>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</si>
  <si>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</si>
  <si>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</si>
  <si>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</si>
  <si>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</si>
  <si>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</si>
  <si>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</si>
  <si>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</si>
  <si>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</si>
  <si>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</si>
  <si>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</si>
  <si>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</si>
  <si>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</si>
  <si>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</si>
  <si>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</si>
  <si>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</si>
  <si>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</si>
  <si>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</si>
  <si>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</si>
  <si>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</si>
  <si>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</si>
  <si>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</si>
  <si>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</si>
  <si>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</si>
  <si>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</si>
  <si>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</si>
  <si>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</si>
  <si>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</si>
  <si>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</si>
  <si>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</si>
  <si>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</si>
  <si>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</si>
  <si>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</si>
  <si>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</si>
  <si>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</si>
  <si>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</si>
  <si>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</si>
  <si>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</si>
  <si>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</si>
  <si>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</si>
  <si>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</si>
  <si>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</si>
  <si>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</si>
  <si>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</si>
  <si>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</si>
  <si>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</si>
  <si>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</si>
  <si>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</si>
  <si>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</si>
  <si>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</si>
  <si>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</si>
  <si>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</si>
  <si>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</si>
  <si>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</si>
  <si>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</si>
  <si>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</si>
  <si>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</si>
  <si>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</si>
  <si>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</si>
  <si>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</si>
  <si>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</si>
  <si>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</si>
  <si>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</si>
  <si>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</si>
  <si>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</si>
  <si>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</si>
  <si>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</si>
  <si>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</si>
  <si>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</si>
  <si>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</si>
  <si>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</si>
  <si>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</si>
  <si>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</si>
  <si>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</si>
  <si>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</si>
  <si>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</si>
  <si>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</si>
  <si>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</si>
  <si>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</si>
  <si>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</si>
  <si>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</si>
  <si>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</si>
  <si>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</si>
  <si>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</si>
  <si>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</si>
  <si>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</si>
  <si>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</si>
  <si>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</si>
  <si>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</si>
  <si>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</si>
  <si>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</si>
  <si>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</si>
  <si>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</si>
  <si>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</si>
  <si>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</si>
  <si>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</si>
  <si>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</si>
  <si>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</si>
  <si>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</si>
  <si>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</si>
  <si>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</si>
  <si>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</si>
  <si>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</si>
  <si>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</si>
  <si>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</si>
  <si>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</si>
  <si>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</si>
  <si>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</si>
  <si>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</si>
  <si>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</si>
  <si>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</si>
  <si>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</si>
  <si>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</si>
  <si>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</si>
  <si>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</si>
  <si>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</si>
  <si>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</si>
  <si>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</si>
  <si>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</si>
  <si>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</si>
  <si>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</si>
  <si>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</si>
  <si>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</si>
  <si>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</si>
  <si>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</si>
  <si>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</si>
  <si>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</si>
  <si>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</si>
  <si>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</si>
  <si>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</si>
  <si>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</si>
  <si>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</si>
  <si>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</si>
  <si>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</si>
  <si>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</si>
  <si>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</si>
  <si>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</si>
  <si>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</si>
  <si>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</si>
  <si>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</si>
  <si>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</si>
  <si>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</si>
  <si>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</si>
  <si>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</si>
  <si>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</si>
  <si>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</si>
  <si>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</si>
  <si>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</si>
  <si>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</si>
  <si>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</si>
  <si>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</si>
  <si>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</si>
  <si>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</si>
  <si>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</si>
  <si>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</si>
  <si>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</si>
  <si>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</si>
  <si>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</si>
  <si>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</si>
  <si>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</si>
  <si>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</si>
  <si>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</si>
  <si>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</si>
  <si>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</si>
  <si>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</si>
  <si>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</si>
  <si>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</si>
  <si>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</si>
  <si>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</si>
  <si>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</si>
  <si>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</si>
  <si>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</si>
  <si>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</si>
  <si>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</si>
  <si>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</si>
  <si>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</si>
  <si>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</si>
  <si>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</si>
  <si>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</si>
  <si>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</si>
  <si>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</si>
  <si>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</si>
  <si>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</si>
  <si>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</si>
  <si>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</si>
  <si>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</si>
  <si>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</si>
  <si>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</si>
  <si>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</si>
  <si>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</si>
  <si>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</si>
  <si>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</si>
  <si>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</si>
  <si>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</si>
  <si>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</si>
  <si>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</si>
  <si>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</si>
  <si>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</si>
  <si>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</si>
  <si>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</si>
  <si>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</si>
  <si>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</si>
  <si>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</si>
  <si>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</si>
  <si>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</si>
  <si>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</si>
  <si>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</si>
  <si>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</si>
  <si>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</si>
  <si>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</si>
  <si>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</si>
  <si>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</si>
  <si>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</si>
  <si>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</si>
  <si>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</si>
  <si>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</si>
  <si>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</si>
  <si>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</si>
  <si>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</si>
  <si>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</si>
  <si>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</si>
  <si>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</si>
  <si>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</si>
  <si>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</si>
  <si>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</si>
  <si>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</si>
  <si>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</si>
  <si>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</si>
  <si>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</si>
  <si>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</si>
  <si>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</si>
  <si>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</si>
  <si>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</si>
  <si>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</si>
  <si>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</si>
  <si>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</si>
  <si>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</si>
  <si>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</si>
  <si>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</si>
  <si>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</si>
  <si>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</si>
  <si>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</si>
  <si>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</si>
  <si>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</si>
  <si>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</si>
  <si>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</si>
  <si>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</si>
  <si>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</si>
  <si>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</si>
  <si>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</si>
  <si>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</si>
  <si>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</si>
  <si>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</si>
  <si>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</si>
  <si>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</si>
  <si>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</si>
  <si>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</si>
  <si>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</si>
  <si>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</si>
  <si>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</si>
  <si>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</si>
  <si>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</si>
  <si>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</si>
  <si>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</si>
  <si>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</si>
  <si>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</si>
  <si>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</si>
  <si>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</si>
  <si>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</si>
  <si>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</si>
  <si>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</si>
  <si>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</si>
  <si>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</si>
  <si>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</si>
  <si>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</si>
  <si>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</si>
  <si>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</si>
  <si>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</si>
  <si>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</si>
  <si>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</si>
  <si>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</si>
  <si>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</si>
  <si>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</si>
  <si>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</si>
  <si>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</si>
  <si>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</si>
  <si>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</si>
  <si>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</si>
  <si>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</si>
  <si>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</si>
  <si>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</si>
  <si>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</si>
  <si>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</si>
  <si>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</si>
  <si>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</si>
  <si>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</si>
  <si>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</si>
  <si>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</si>
  <si>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</si>
  <si>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</si>
  <si>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</si>
  <si>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</si>
  <si>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</si>
  <si>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</si>
  <si>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</si>
  <si>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</si>
  <si>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</si>
  <si>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</si>
  <si>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</si>
  <si>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</si>
  <si>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</si>
  <si>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</si>
  <si>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</si>
  <si>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</si>
  <si>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</si>
  <si>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</si>
  <si>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</si>
  <si>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</si>
  <si>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</si>
  <si>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</si>
  <si>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</si>
  <si>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</si>
  <si>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</si>
  <si>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</si>
  <si>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</si>
  <si>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</si>
  <si>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</si>
  <si>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</si>
  <si>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</si>
  <si>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</si>
  <si>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</si>
  <si>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</si>
  <si>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</si>
  <si>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</si>
  <si>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</si>
  <si>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</si>
  <si>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</si>
  <si>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</si>
  <si>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</si>
  <si>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</si>
  <si>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</si>
  <si>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</si>
  <si>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</si>
  <si>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</si>
  <si>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</si>
  <si>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</si>
  <si>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</si>
  <si>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</si>
  <si>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</si>
  <si>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</si>
  <si>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</si>
  <si>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</si>
  <si>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</si>
  <si>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</si>
  <si>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</si>
  <si>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</si>
  <si>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</si>
  <si>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</si>
  <si>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</si>
  <si>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</si>
  <si>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</si>
  <si>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</si>
  <si>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</si>
  <si>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</si>
  <si>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</si>
  <si>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</si>
  <si>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</si>
  <si>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</si>
  <si>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</si>
  <si>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</si>
  <si>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</si>
  <si>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</si>
  <si>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</si>
  <si>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</si>
  <si>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</si>
  <si>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</si>
  <si>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</si>
  <si>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</si>
  <si>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</si>
  <si>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</si>
  <si>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</si>
  <si>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</si>
  <si>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</si>
  <si>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</si>
  <si>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</si>
  <si>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</si>
  <si>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</si>
  <si>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</si>
  <si>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</si>
  <si>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</si>
  <si>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</si>
  <si>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</si>
  <si>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</si>
  <si>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</si>
  <si>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</si>
  <si>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</si>
  <si>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</si>
  <si>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</si>
  <si>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</si>
  <si>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</si>
  <si>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</si>
  <si>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</si>
  <si>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</si>
  <si>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</si>
  <si>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</si>
  <si>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</si>
  <si>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</si>
  <si>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</si>
  <si>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</si>
  <si>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</si>
  <si>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</si>
  <si>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</si>
  <si>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</si>
  <si>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</si>
  <si>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</si>
  <si>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</si>
  <si>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</si>
  <si>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</si>
  <si>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</si>
  <si>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</si>
  <si>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</si>
  <si>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</si>
  <si>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</si>
  <si>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</si>
  <si>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</si>
  <si>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</si>
  <si>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</si>
  <si>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</si>
  <si>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</si>
  <si>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</si>
  <si>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</si>
  <si>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</si>
  <si>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</si>
  <si>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</si>
  <si>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</si>
  <si>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</si>
  <si>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</si>
  <si>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</si>
  <si>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</si>
  <si>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</si>
  <si>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</si>
  <si>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</si>
  <si>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</si>
  <si>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</si>
  <si>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</si>
  <si>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</si>
  <si>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</si>
  <si>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</si>
  <si>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</si>
  <si>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</si>
  <si>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</si>
  <si>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</si>
  <si>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</si>
  <si>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</si>
  <si>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</si>
  <si>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</si>
  <si>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</si>
  <si>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</si>
  <si>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</si>
  <si>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</si>
  <si>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</si>
  <si>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</si>
  <si>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</si>
  <si>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</si>
  <si>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</si>
  <si>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</si>
  <si>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</si>
  <si>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</si>
  <si>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</si>
  <si>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</si>
  <si>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</si>
  <si>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</si>
  <si>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</si>
  <si>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</si>
  <si>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</si>
  <si>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</si>
  <si>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</si>
  <si>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</si>
  <si>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</si>
  <si>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</si>
  <si>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</si>
  <si>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</si>
  <si>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</si>
  <si>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</si>
  <si>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</si>
  <si>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</si>
  <si>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</si>
  <si>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</si>
  <si>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</si>
  <si>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</si>
  <si>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</si>
  <si>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</si>
  <si>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</si>
  <si>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</si>
  <si>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</si>
  <si>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</si>
  <si>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</si>
  <si>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</si>
  <si>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</si>
  <si>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</si>
  <si>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</si>
  <si>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</si>
  <si>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</si>
  <si>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</si>
  <si>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</si>
  <si>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</si>
  <si>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</si>
  <si>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</si>
  <si>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</si>
  <si>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</si>
  <si>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</si>
  <si>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</si>
  <si>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</si>
  <si>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</si>
  <si>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</si>
  <si>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</si>
  <si>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</si>
  <si>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</si>
  <si>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</si>
  <si>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</si>
  <si>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</si>
  <si>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</si>
  <si>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</si>
  <si>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</si>
  <si>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</si>
  <si>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</si>
  <si>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</si>
  <si>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</si>
  <si>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</si>
  <si>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</si>
  <si>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</si>
  <si>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</si>
  <si>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</si>
  <si>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</si>
  <si>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</si>
  <si>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</si>
  <si>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</si>
  <si>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</si>
  <si>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</si>
  <si>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</si>
  <si>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</si>
  <si>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</si>
  <si>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</si>
  <si>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</si>
  <si>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</si>
  <si>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</si>
  <si>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</si>
  <si>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</si>
  <si>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</si>
  <si>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</si>
  <si>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</si>
  <si>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</si>
  <si>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</si>
  <si>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</si>
  <si>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</si>
  <si>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</si>
  <si>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</si>
  <si>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</si>
  <si>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</si>
  <si>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</si>
  <si>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</si>
  <si>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</si>
  <si>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</si>
  <si>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</si>
  <si>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</si>
  <si>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</si>
  <si>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</si>
  <si>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</si>
  <si>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</si>
  <si>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</si>
  <si>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</si>
  <si>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</si>
  <si>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</si>
  <si>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</si>
  <si>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</si>
  <si>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</si>
  <si>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</si>
  <si>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</si>
  <si>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</si>
  <si>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</si>
  <si>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</si>
  <si>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</si>
  <si>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</si>
  <si>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</si>
  <si>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</si>
  <si>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</si>
  <si>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</si>
  <si>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</si>
  <si>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</si>
  <si>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</si>
  <si>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</si>
  <si>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</si>
  <si>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</si>
  <si>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</si>
  <si>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</si>
  <si>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</si>
  <si>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</si>
  <si>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</si>
  <si>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</si>
  <si>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</si>
  <si>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</si>
  <si>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</si>
  <si>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</si>
  <si>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</si>
  <si>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</si>
  <si>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</si>
  <si>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</si>
  <si>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</si>
  <si>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</si>
  <si>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</si>
  <si>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</si>
  <si>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</si>
  <si>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</si>
  <si>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</si>
  <si>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</si>
  <si>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</si>
  <si>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</si>
  <si>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</si>
  <si>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</si>
  <si>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</si>
  <si>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</si>
  <si>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</si>
  <si>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</si>
  <si>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</si>
  <si>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</si>
  <si>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</si>
  <si>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</si>
  <si>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</si>
  <si>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</si>
  <si>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</si>
  <si>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</si>
  <si>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</si>
  <si>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</si>
  <si>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</si>
  <si>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</si>
  <si>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</si>
  <si>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</si>
  <si>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</si>
  <si>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</si>
  <si>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</si>
  <si>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</si>
  <si>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</si>
  <si>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</si>
  <si>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</si>
  <si>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</si>
  <si>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</si>
  <si>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</si>
  <si>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</si>
  <si>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</si>
  <si>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</si>
  <si>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</si>
  <si>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</si>
  <si>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</si>
  <si>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</si>
  <si>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</si>
  <si>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</si>
  <si>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</si>
  <si>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</si>
  <si>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</si>
  <si>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</si>
  <si>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</si>
  <si>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</si>
  <si>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</si>
  <si>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</si>
  <si>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</si>
  <si>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</si>
  <si>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</si>
  <si>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</si>
  <si>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</si>
  <si>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</si>
  <si>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</si>
  <si>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</si>
  <si>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</si>
  <si>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</si>
  <si>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</si>
  <si>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</si>
  <si>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</si>
  <si>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</si>
  <si>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</si>
  <si>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</si>
  <si>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</si>
  <si>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</si>
  <si>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</si>
  <si>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</si>
  <si>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</si>
  <si>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</si>
  <si>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</si>
  <si>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</si>
  <si>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</si>
  <si>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</si>
  <si>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</si>
  <si>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</si>
  <si>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</si>
  <si>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</si>
  <si>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</si>
  <si>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</si>
  <si>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</si>
  <si>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</si>
  <si>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</si>
  <si>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</si>
  <si>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</si>
  <si>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</si>
  <si>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</si>
  <si>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</si>
  <si>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</si>
  <si>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</si>
  <si>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</si>
  <si>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</si>
  <si>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</si>
  <si>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</si>
  <si>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</si>
  <si>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</si>
  <si>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</si>
  <si>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</si>
  <si>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</si>
  <si>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</si>
  <si>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</si>
  <si>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</si>
  <si>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</si>
  <si>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</si>
  <si>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</si>
  <si>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</si>
  <si>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</si>
  <si>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</si>
  <si>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</si>
  <si>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</si>
  <si>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</si>
  <si>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</si>
  <si>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</si>
  <si>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</si>
  <si>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</si>
  <si>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</si>
  <si>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</si>
  <si>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</si>
  <si>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</si>
  <si>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</si>
  <si>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</si>
  <si>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</si>
  <si>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</si>
  <si>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</si>
  <si>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</si>
  <si>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</si>
  <si>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</si>
  <si>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</si>
  <si>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</si>
  <si>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</si>
  <si>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</si>
  <si>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</si>
  <si>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</si>
  <si>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</si>
  <si>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</si>
  <si>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</si>
  <si>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</si>
  <si>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</si>
  <si>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</si>
  <si>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</si>
  <si>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</si>
  <si>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</si>
  <si>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</si>
  <si>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</si>
  <si>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</si>
  <si>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</si>
  <si>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</si>
  <si>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</si>
  <si>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</si>
  <si>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</si>
  <si>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</si>
  <si>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</si>
  <si>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</si>
  <si>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</si>
  <si>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</si>
  <si>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</si>
  <si>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</si>
  <si>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</si>
  <si>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</si>
  <si>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</si>
  <si>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</si>
  <si>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</si>
  <si>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</si>
  <si>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</si>
  <si>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</si>
  <si>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</si>
  <si>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</si>
  <si>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</si>
  <si>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</si>
  <si>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</si>
  <si>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</si>
  <si>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</si>
  <si>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</si>
  <si>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</si>
  <si>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</si>
  <si>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</si>
  <si>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</si>
  <si>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</si>
  <si>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</si>
  <si>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</si>
  <si>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</si>
  <si>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</si>
  <si>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</si>
  <si>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</si>
  <si>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</si>
  <si>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</si>
  <si>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</si>
  <si>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</si>
  <si>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</si>
  <si>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</si>
  <si>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</si>
  <si>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</si>
  <si>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</si>
  <si>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</si>
  <si>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</si>
  <si>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</si>
  <si>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</si>
  <si>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</si>
  <si>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</si>
  <si>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</si>
  <si>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</si>
  <si>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</si>
  <si>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</si>
  <si>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</si>
  <si>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</si>
  <si>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</si>
  <si>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</si>
  <si>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</si>
  <si>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</si>
  <si>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</si>
  <si>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</si>
  <si>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</si>
  <si>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</si>
  <si>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</si>
  <si>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</si>
  <si>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</si>
  <si>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</si>
  <si>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</si>
  <si>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</si>
  <si>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</si>
  <si>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</si>
  <si>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</si>
  <si>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</si>
  <si>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</si>
  <si>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</si>
  <si>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</si>
  <si>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</si>
  <si>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</si>
  <si>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</si>
  <si>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</si>
  <si>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</si>
  <si>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</si>
  <si>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</si>
  <si>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</si>
  <si>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</si>
  <si>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</si>
  <si>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</si>
  <si>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</si>
  <si>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</si>
  <si>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</si>
  <si>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</si>
  <si>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</si>
  <si>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</si>
  <si>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</si>
  <si>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</si>
  <si>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</si>
  <si>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</si>
  <si>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</si>
  <si>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</si>
  <si>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</si>
  <si>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</si>
  <si>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</si>
  <si>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</si>
  <si>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</si>
  <si>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</si>
  <si>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</si>
  <si>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</si>
  <si>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</si>
  <si>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</si>
  <si>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</si>
  <si>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</si>
  <si>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</si>
  <si>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</si>
  <si>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</si>
  <si>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</si>
  <si>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</si>
  <si>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</si>
  <si>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</si>
  <si>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</si>
  <si>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</si>
  <si>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</si>
  <si>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</si>
  <si>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</si>
  <si>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</si>
  <si>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</si>
  <si>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</si>
  <si>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</si>
  <si>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</si>
  <si>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</si>
  <si>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</si>
  <si>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</si>
  <si>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</si>
  <si>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</si>
  <si>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</si>
  <si>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</si>
  <si>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</si>
  <si>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</si>
  <si>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</si>
  <si>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</si>
  <si>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</si>
  <si>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</si>
  <si>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</si>
  <si>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</si>
  <si>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</si>
  <si>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</si>
  <si>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</si>
  <si>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</si>
  <si>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</si>
  <si>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</si>
  <si>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</si>
  <si>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</si>
  <si>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</si>
  <si>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</si>
  <si>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</si>
  <si>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</si>
  <si>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</si>
  <si>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</si>
  <si>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</si>
  <si>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</si>
  <si>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</si>
  <si>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</si>
  <si>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</si>
  <si>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</si>
  <si>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</si>
  <si>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</si>
  <si>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</si>
  <si>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</si>
  <si>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</si>
  <si>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</si>
  <si>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</si>
  <si>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</si>
  <si>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</si>
  <si>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</si>
  <si>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</si>
  <si>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</si>
  <si>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</si>
  <si>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</si>
  <si>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</si>
  <si>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</si>
  <si>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</si>
  <si>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</si>
  <si>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</si>
  <si>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</si>
  <si>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</si>
  <si>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</si>
  <si>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</si>
  <si>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</si>
  <si>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</si>
  <si>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</si>
  <si>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</si>
  <si>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</si>
  <si>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</si>
  <si>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</si>
  <si>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</si>
  <si>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</si>
  <si>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</si>
  <si>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</si>
  <si>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</si>
  <si>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</si>
  <si>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</si>
  <si>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</si>
  <si>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</si>
  <si>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</si>
  <si>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</si>
  <si>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</si>
  <si>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</si>
  <si>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</si>
  <si>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</si>
  <si>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</si>
  <si>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</si>
  <si>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</si>
  <si>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</si>
  <si>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</si>
  <si>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</si>
  <si>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</si>
  <si>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</si>
  <si>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</si>
  <si>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</si>
  <si>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</si>
  <si>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</si>
  <si>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</si>
  <si>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</si>
  <si>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</si>
  <si>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</si>
  <si>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</si>
  <si>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</si>
  <si>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</si>
  <si>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</si>
  <si>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</si>
  <si>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</si>
  <si>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</si>
  <si>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</si>
  <si>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</si>
  <si>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</si>
  <si>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</si>
  <si>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</si>
  <si>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</si>
  <si>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</si>
  <si>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</si>
  <si>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</si>
  <si>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</si>
  <si>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</si>
  <si>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</si>
  <si>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</si>
  <si>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</si>
  <si>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</si>
  <si>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</si>
  <si>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</si>
  <si>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</si>
  <si>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</si>
  <si>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</si>
  <si>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</si>
  <si>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</si>
  <si>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</si>
  <si>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</si>
  <si>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</si>
  <si>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</si>
  <si>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</si>
  <si>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</si>
  <si>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</si>
  <si>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</si>
  <si>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</si>
  <si>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</si>
  <si>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</si>
  <si>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</si>
  <si>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</si>
  <si>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</si>
  <si>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</si>
  <si>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</si>
  <si>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</si>
  <si>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</si>
  <si>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</si>
  <si>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</si>
  <si>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</si>
  <si>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</si>
  <si>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</si>
  <si>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</si>
  <si>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</si>
  <si>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</si>
  <si>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</si>
  <si>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</si>
  <si>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</si>
  <si>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</si>
  <si>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</si>
  <si>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</si>
  <si>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</si>
  <si>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</si>
  <si>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</si>
  <si>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</si>
  <si>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</si>
  <si>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</si>
  <si>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</si>
  <si>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</si>
  <si>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</si>
  <si>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</si>
  <si>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</si>
  <si>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</si>
  <si>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</si>
  <si>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</si>
  <si>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</si>
  <si>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</si>
  <si>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</si>
  <si>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</si>
  <si>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</si>
  <si>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</si>
  <si>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</si>
  <si>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</si>
  <si>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</si>
  <si>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</si>
  <si>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</si>
  <si>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</si>
  <si>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</si>
  <si>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</si>
  <si>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</si>
  <si>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</si>
  <si>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</si>
  <si>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</si>
  <si>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</si>
  <si>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</si>
  <si>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</si>
  <si>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</si>
  <si>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</si>
  <si>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</si>
  <si>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</si>
  <si>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</si>
  <si>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</si>
  <si>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</si>
  <si>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</si>
  <si>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</si>
  <si>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</si>
  <si>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</si>
  <si>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</si>
  <si>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</si>
  <si>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</si>
  <si>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</si>
  <si>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</si>
  <si>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</si>
  <si>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</si>
  <si>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</si>
  <si>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</si>
  <si>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</si>
  <si>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</si>
  <si>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</si>
  <si>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</si>
  <si>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</si>
  <si>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</si>
  <si>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</si>
  <si>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</si>
  <si>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</si>
  <si>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</si>
  <si>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</si>
  <si>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</si>
  <si>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</si>
  <si>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</si>
  <si>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</si>
  <si>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</si>
  <si>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</si>
  <si>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</si>
  <si>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</si>
  <si>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</si>
  <si>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</si>
  <si>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</si>
  <si>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</si>
  <si>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</si>
  <si>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</si>
  <si>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</si>
  <si>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</si>
  <si>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</si>
  <si>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</si>
  <si>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</si>
  <si>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</si>
  <si>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</si>
  <si>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</si>
  <si>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</si>
  <si>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</si>
  <si>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</si>
  <si>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</si>
  <si>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</si>
  <si>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</si>
  <si>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</si>
  <si>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</si>
  <si>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</si>
  <si>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</si>
  <si>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</si>
  <si>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</si>
  <si>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</si>
  <si>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</si>
  <si>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</si>
  <si>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</si>
  <si>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</si>
  <si>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</si>
  <si>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</si>
  <si>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</si>
  <si>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</si>
  <si>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</si>
  <si>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</si>
  <si>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</si>
  <si>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</si>
  <si>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</si>
  <si>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</si>
  <si>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</si>
  <si>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</si>
  <si>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</si>
  <si>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</si>
  <si>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</si>
  <si>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</si>
  <si>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</si>
  <si>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</si>
  <si>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</si>
  <si>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</si>
  <si>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</si>
  <si>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</si>
  <si>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</si>
  <si>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</si>
  <si>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</si>
  <si>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</si>
  <si>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</si>
  <si>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</si>
  <si>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</si>
  <si>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</si>
  <si>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</si>
  <si>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</si>
  <si>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</si>
  <si>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</si>
  <si>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</si>
  <si>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</si>
  <si>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</si>
  <si>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</si>
  <si>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</si>
  <si>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</si>
  <si>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</si>
  <si>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</si>
  <si>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</si>
  <si>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</si>
  <si>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</si>
  <si>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</si>
  <si>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</si>
  <si>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</si>
  <si>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</si>
  <si>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</si>
  <si>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</si>
  <si>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</si>
  <si>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</si>
  <si>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</si>
  <si>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</si>
  <si>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</si>
  <si>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</si>
  <si>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</si>
  <si>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</si>
  <si>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</si>
  <si>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</si>
  <si>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</si>
  <si>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</si>
  <si>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</si>
  <si>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</si>
  <si>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</si>
  <si>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</si>
  <si>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</si>
  <si>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</si>
  <si>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</si>
  <si>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</si>
  <si>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</si>
  <si>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</si>
  <si>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</si>
  <si>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</si>
  <si>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</si>
  <si>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</si>
  <si>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</si>
  <si>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</si>
  <si>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</si>
  <si>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</si>
  <si>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</si>
  <si>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</si>
  <si>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</si>
  <si>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</si>
  <si>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</si>
  <si>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</si>
  <si>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</si>
  <si>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</si>
  <si>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</si>
  <si>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</si>
  <si>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</si>
  <si>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</si>
  <si>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</si>
  <si>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</si>
  <si>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</si>
  <si>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</si>
  <si>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</si>
  <si>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</si>
  <si>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</si>
  <si>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</si>
  <si>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</si>
  <si>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</si>
  <si>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</si>
  <si>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</si>
  <si>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</si>
  <si>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</si>
  <si>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</si>
  <si>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</si>
  <si>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</si>
  <si>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</si>
  <si>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</si>
  <si>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</si>
  <si>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</si>
  <si>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</si>
  <si>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</si>
  <si>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</si>
  <si>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</si>
  <si>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</si>
  <si>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</si>
  <si>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</si>
  <si>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</si>
  <si>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</si>
  <si>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</si>
  <si>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</si>
  <si>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</si>
  <si>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</si>
  <si>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</si>
  <si>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</si>
  <si>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</si>
  <si>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</si>
  <si>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</si>
  <si>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</si>
  <si>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</si>
  <si>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</si>
  <si>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</si>
  <si>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</si>
  <si>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</si>
  <si>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</si>
  <si>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</si>
  <si>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</si>
  <si>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</si>
  <si>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</si>
  <si>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</si>
  <si>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</si>
  <si>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</si>
  <si>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</si>
  <si>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</si>
  <si>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</si>
  <si>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</si>
  <si>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</si>
  <si>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</si>
  <si>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</si>
  <si>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</si>
  <si>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</si>
  <si>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</si>
  <si>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</si>
  <si>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</si>
  <si>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</si>
  <si>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</si>
  <si>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</si>
  <si>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</si>
  <si>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</si>
  <si>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</si>
  <si>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</si>
  <si>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</si>
  <si>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</si>
  <si>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</si>
  <si>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</si>
  <si>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</si>
  <si>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</si>
  <si>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</si>
  <si>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</si>
  <si>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</si>
  <si>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</si>
  <si>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</si>
  <si>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</si>
  <si>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</si>
  <si>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</si>
  <si>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</si>
  <si>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</si>
  <si>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</si>
  <si>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</si>
  <si>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</si>
  <si>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</si>
  <si>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</si>
  <si>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</si>
  <si>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</si>
  <si>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</si>
  <si>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</si>
  <si>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</si>
  <si>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</si>
  <si>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</si>
  <si>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</si>
  <si>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</si>
  <si>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</si>
  <si>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</si>
  <si>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</si>
  <si>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</si>
  <si>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</si>
  <si>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</si>
  <si>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</si>
  <si>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</si>
  <si>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</si>
  <si>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</si>
  <si>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</si>
  <si>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</si>
  <si>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</si>
  <si>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</si>
  <si>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</si>
  <si>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</si>
  <si>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</si>
  <si>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</si>
  <si>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</si>
  <si>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</si>
  <si>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</si>
  <si>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</si>
  <si>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</si>
  <si>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</si>
  <si>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</si>
  <si>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</si>
  <si>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</si>
  <si>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</si>
  <si>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</si>
  <si>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</si>
  <si>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</si>
  <si>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</si>
  <si>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</si>
  <si>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</si>
  <si>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</si>
  <si>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</si>
  <si>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</si>
  <si>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</si>
  <si>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</si>
  <si>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</si>
  <si>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</si>
  <si>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</si>
  <si>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</si>
  <si>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</si>
  <si>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</si>
  <si>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</si>
  <si>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</si>
  <si>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</si>
  <si>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</si>
  <si>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</si>
  <si>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</si>
  <si>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</si>
  <si>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</si>
  <si>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</si>
  <si>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</si>
  <si>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</si>
  <si>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</si>
  <si>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</si>
  <si>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</si>
  <si>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</si>
  <si>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</si>
  <si>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</si>
  <si>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</si>
  <si>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</si>
  <si>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</si>
  <si>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</si>
  <si>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</si>
  <si>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</si>
  <si>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</si>
  <si>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</si>
  <si>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</si>
  <si>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</si>
  <si>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</si>
  <si>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</si>
  <si>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</si>
  <si>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</si>
  <si>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</si>
  <si>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</si>
  <si>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</si>
  <si>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</si>
  <si>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</si>
  <si>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</si>
  <si>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</si>
  <si>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</si>
  <si>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</si>
  <si>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</si>
  <si>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</si>
  <si>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</si>
  <si>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</si>
  <si>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</si>
  <si>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</si>
  <si>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</si>
  <si>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</si>
  <si>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</si>
  <si>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</si>
  <si>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</si>
  <si>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</si>
  <si>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</si>
  <si>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</si>
  <si>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</si>
  <si>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</si>
  <si>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</si>
  <si>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</si>
  <si>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</si>
  <si>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</si>
  <si>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</si>
  <si>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</si>
  <si>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</si>
  <si>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</si>
  <si>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</si>
  <si>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</si>
  <si>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</si>
  <si>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</si>
  <si>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</si>
  <si>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</si>
  <si>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</si>
  <si>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</si>
  <si>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</si>
  <si>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</si>
  <si>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</si>
  <si>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</si>
  <si>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</si>
  <si>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</si>
  <si>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</si>
  <si>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</si>
  <si>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</si>
  <si>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</si>
  <si>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</si>
  <si>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</si>
  <si>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</si>
  <si>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</si>
  <si>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</si>
  <si>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</si>
  <si>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</si>
  <si>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</si>
  <si>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</si>
  <si>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</si>
  <si>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</si>
  <si>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</si>
  <si>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</si>
  <si>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</si>
  <si>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</si>
  <si>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</si>
  <si>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</si>
  <si>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</si>
  <si>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</si>
  <si>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</si>
  <si>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</si>
  <si>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</si>
  <si>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</si>
  <si>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</si>
  <si>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</si>
  <si>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</si>
  <si>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</si>
  <si>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</si>
  <si>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</si>
  <si>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</si>
  <si>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</si>
  <si>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</si>
  <si>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</si>
  <si>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</si>
  <si>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</si>
  <si>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</si>
  <si>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</si>
  <si>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</si>
  <si>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</si>
  <si>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</si>
  <si>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</si>
  <si>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</si>
  <si>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</si>
  <si>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</si>
  <si>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</si>
  <si>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</si>
  <si>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</si>
  <si>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</si>
  <si>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</si>
  <si>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</si>
  <si>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</si>
  <si>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</si>
  <si>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</si>
  <si>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</si>
  <si>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</si>
  <si>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</si>
  <si>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</si>
  <si>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</si>
  <si>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</si>
  <si>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</si>
  <si>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</si>
  <si>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</si>
  <si>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</si>
  <si>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</si>
  <si>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</si>
  <si>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</si>
  <si>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</si>
  <si>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</si>
  <si>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</si>
  <si>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</si>
  <si>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</si>
  <si>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</si>
  <si>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</si>
  <si>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</si>
  <si>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</si>
  <si>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</si>
  <si>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</si>
  <si>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</si>
  <si>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</si>
  <si>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</si>
  <si>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</si>
  <si>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</si>
  <si>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</si>
  <si>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</si>
  <si>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</si>
  <si>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</si>
  <si>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</si>
  <si>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</si>
  <si>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</si>
  <si>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</si>
  <si>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</si>
  <si>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</si>
  <si>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</si>
  <si>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</si>
  <si>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</si>
  <si>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</si>
  <si>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</si>
  <si>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</si>
  <si>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</si>
  <si>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</si>
  <si>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</si>
  <si>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</si>
  <si>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</si>
  <si>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</si>
  <si>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</si>
  <si>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</si>
  <si>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</si>
  <si>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</si>
  <si>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</si>
  <si>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</si>
  <si>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</si>
  <si>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</si>
  <si>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</si>
  <si>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</si>
  <si>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</si>
  <si>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</si>
  <si>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</si>
  <si>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</si>
  <si>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</si>
  <si>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</si>
  <si>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</si>
  <si>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</si>
  <si>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</si>
  <si>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</si>
  <si>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</si>
  <si>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</si>
  <si>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</si>
  <si>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</si>
  <si>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</si>
  <si>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</si>
  <si>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</si>
  <si>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</si>
  <si>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</si>
  <si>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</si>
  <si>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</si>
  <si>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</si>
  <si>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</si>
  <si>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</si>
  <si>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</si>
  <si>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</si>
  <si>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</si>
  <si>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</si>
  <si>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</si>
  <si>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</si>
  <si>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</si>
  <si>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</si>
  <si>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</si>
  <si>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</si>
  <si>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</si>
  <si>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</si>
  <si>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</si>
  <si>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</si>
  <si>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</si>
  <si>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</si>
  <si>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</si>
  <si>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</si>
  <si>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</si>
  <si>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</si>
  <si>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</si>
  <si>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</si>
  <si>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</si>
  <si>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</si>
  <si>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</si>
  <si>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</si>
  <si>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</si>
  <si>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</si>
  <si>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</si>
  <si>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</si>
  <si>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</si>
  <si>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</si>
  <si>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</si>
  <si>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</si>
  <si>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</si>
  <si>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</si>
  <si>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</si>
  <si>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</si>
  <si>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</si>
  <si>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</si>
  <si>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</si>
  <si>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</si>
  <si>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</si>
  <si>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</si>
  <si>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</si>
  <si>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</si>
  <si>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</si>
  <si>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</si>
  <si>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</si>
  <si>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</si>
  <si>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</si>
  <si>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</si>
  <si>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</si>
  <si>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</si>
  <si>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</si>
  <si>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</si>
  <si>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</si>
  <si>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</si>
  <si>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</si>
  <si>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</si>
  <si>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</si>
  <si>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</si>
  <si>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</si>
  <si>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</si>
  <si>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</si>
  <si>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</si>
  <si>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</si>
  <si>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</si>
  <si>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</si>
  <si>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</si>
  <si>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</si>
  <si>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</si>
  <si>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</si>
  <si>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</si>
  <si>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</si>
  <si>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</si>
  <si>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</si>
  <si>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</si>
  <si>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</si>
  <si>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</si>
  <si>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</si>
  <si>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</si>
  <si>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</si>
  <si>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</si>
  <si>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</si>
  <si>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</si>
  <si>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</si>
  <si>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</si>
  <si>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</si>
  <si>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</si>
  <si>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</si>
  <si>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</si>
  <si>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</si>
  <si>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</si>
  <si>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</si>
  <si>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</si>
  <si>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</si>
  <si>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</si>
  <si>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</si>
  <si>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</si>
  <si>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</si>
  <si>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</si>
  <si>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</si>
  <si>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</si>
  <si>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</si>
  <si>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</si>
  <si>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</si>
  <si>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</si>
  <si>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</si>
  <si>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</si>
  <si>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</si>
  <si>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</si>
  <si>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</si>
  <si>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</si>
  <si>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</si>
  <si>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</si>
  <si>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</si>
  <si>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</si>
  <si>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</si>
  <si>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</si>
  <si>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</si>
  <si>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</si>
  <si>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</si>
  <si>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</si>
  <si>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</si>
  <si>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</si>
  <si>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</si>
  <si>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</si>
  <si>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</si>
  <si>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</si>
  <si>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</si>
  <si>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</si>
  <si>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</si>
  <si>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</si>
  <si>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</si>
  <si>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</si>
  <si>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</si>
  <si>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</si>
  <si>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</si>
  <si>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</si>
  <si>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</si>
  <si>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</si>
  <si>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</si>
  <si>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</si>
  <si>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</si>
  <si>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</si>
  <si>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</si>
  <si>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</si>
  <si>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</si>
  <si>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</si>
  <si>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</si>
  <si>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</si>
  <si>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</si>
  <si>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</si>
  <si>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</si>
  <si>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</si>
  <si>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</si>
  <si>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</si>
  <si>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</si>
  <si>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</si>
  <si>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</si>
  <si>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</si>
  <si>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</si>
  <si>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</si>
  <si>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</si>
  <si>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</si>
  <si>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</si>
  <si>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</si>
  <si>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</si>
  <si>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</si>
  <si>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</si>
  <si>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</si>
  <si>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</si>
  <si>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</si>
  <si>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</si>
  <si>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</si>
  <si>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</si>
  <si>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</si>
  <si>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</si>
  <si>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</si>
  <si>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</si>
  <si>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</si>
  <si>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</si>
  <si>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</si>
  <si>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</si>
  <si>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</si>
  <si>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</si>
  <si>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</si>
  <si>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</si>
  <si>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</si>
  <si>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</si>
  <si>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</si>
  <si>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</si>
  <si>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</si>
  <si>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</si>
  <si>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</si>
  <si>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</si>
  <si>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</si>
  <si>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</si>
  <si>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</si>
  <si>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</si>
  <si>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</si>
  <si>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</si>
  <si>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</si>
  <si>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</si>
  <si>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</si>
  <si>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</si>
  <si>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</si>
  <si>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</si>
  <si>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</si>
  <si>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</si>
  <si>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</si>
  <si>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</si>
  <si>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</si>
  <si>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</si>
  <si>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</si>
  <si>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</si>
  <si>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</si>
  <si>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</si>
  <si>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</si>
  <si>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</si>
  <si>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</si>
  <si>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</si>
  <si>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</si>
  <si>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</si>
  <si>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</si>
  <si>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</si>
  <si>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</si>
  <si>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</si>
  <si>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</si>
  <si>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</si>
  <si>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</si>
  <si>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</si>
  <si>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</si>
  <si>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</si>
  <si>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</si>
  <si>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</si>
  <si>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</si>
  <si>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</si>
  <si>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</si>
  <si>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</si>
  <si>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</si>
  <si>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</si>
  <si>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</si>
  <si>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</si>
  <si>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</si>
  <si>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</si>
  <si>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</si>
  <si>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</si>
  <si>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</si>
  <si>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</si>
  <si>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</si>
  <si>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</si>
  <si>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</si>
  <si>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</si>
  <si>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</si>
  <si>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</si>
  <si>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</si>
  <si>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</si>
  <si>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</si>
  <si>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</si>
  <si>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</si>
  <si>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</si>
  <si>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</si>
  <si>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</si>
  <si>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</si>
  <si>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</si>
  <si>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</si>
  <si>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</si>
  <si>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</si>
  <si>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</si>
  <si>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</si>
  <si>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</si>
  <si>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</si>
  <si>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</si>
  <si>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</si>
  <si>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</si>
  <si>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</si>
  <si>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</si>
  <si>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</si>
  <si>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</si>
  <si>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</si>
  <si>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</si>
  <si>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</si>
  <si>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</si>
  <si>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</si>
  <si>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</si>
  <si>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</si>
  <si>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</si>
  <si>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</si>
  <si>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</si>
  <si>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</si>
  <si>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</si>
  <si>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</si>
  <si>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</si>
  <si>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</si>
  <si>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</si>
  <si>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</si>
  <si>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</si>
  <si>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</si>
  <si>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</si>
  <si>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</si>
  <si>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</si>
  <si>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</si>
  <si>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</si>
  <si>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</si>
  <si>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</si>
  <si>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</si>
  <si>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</si>
  <si>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</si>
  <si>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</si>
  <si>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</si>
  <si>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</si>
  <si>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</si>
  <si>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</si>
  <si>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</si>
  <si>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</si>
  <si>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</si>
  <si>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</si>
  <si>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</si>
  <si>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</si>
  <si>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</si>
  <si>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</si>
  <si>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</si>
  <si>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</si>
  <si>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</si>
  <si>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</si>
  <si>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</si>
  <si>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</si>
  <si>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</si>
  <si>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</si>
  <si>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</si>
  <si>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</si>
  <si>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</si>
  <si>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</si>
  <si>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</si>
  <si>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</si>
  <si>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</si>
  <si>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</si>
  <si>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</si>
  <si>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</si>
  <si>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</si>
  <si>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</si>
  <si>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</si>
  <si>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</si>
  <si>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</si>
  <si>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</si>
  <si>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</si>
  <si>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</si>
  <si>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</si>
  <si>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</si>
  <si>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</si>
  <si>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</si>
  <si>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</si>
  <si>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</si>
  <si>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</si>
  <si>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</si>
  <si>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</si>
  <si>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</si>
  <si>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</si>
  <si>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</si>
  <si>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</si>
  <si>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</si>
  <si>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</si>
  <si>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</si>
  <si>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</si>
  <si>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</si>
  <si>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</si>
  <si>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</si>
  <si>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</si>
  <si>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</si>
  <si>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</si>
  <si>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</si>
  <si>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</si>
  <si>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</si>
  <si>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</si>
  <si>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</si>
  <si>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</si>
  <si>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</si>
  <si>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</si>
  <si>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</si>
  <si>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</si>
  <si>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</si>
  <si>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</si>
  <si>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</si>
  <si>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</si>
  <si>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</si>
  <si>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</si>
  <si>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</si>
  <si>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</si>
  <si>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</si>
  <si>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</si>
  <si>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</si>
  <si>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</si>
  <si>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</si>
  <si>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</si>
  <si>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</si>
  <si>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</si>
  <si>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</si>
  <si>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</si>
  <si>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</si>
  <si>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</si>
  <si>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</si>
  <si>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</si>
  <si>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</si>
  <si>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</si>
  <si>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</si>
  <si>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</si>
  <si>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</si>
  <si>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</si>
  <si>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</si>
  <si>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</si>
  <si>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</si>
  <si>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</si>
  <si>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</si>
  <si>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</si>
  <si>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</si>
  <si>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</si>
  <si>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</si>
  <si>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</si>
  <si>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</si>
  <si>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</si>
  <si>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</si>
  <si>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</si>
  <si>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</si>
  <si>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</si>
  <si>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</si>
  <si>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</si>
  <si>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</si>
  <si>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</si>
  <si>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</si>
  <si>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</si>
  <si>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</si>
  <si>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</si>
  <si>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</si>
  <si>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</si>
  <si>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</si>
  <si>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</si>
  <si>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</si>
  <si>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</si>
  <si>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</si>
  <si>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</si>
  <si>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</si>
  <si>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</si>
  <si>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</si>
  <si>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</si>
  <si>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</si>
  <si>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</si>
  <si>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</si>
  <si>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</si>
  <si>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</si>
  <si>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</si>
  <si>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</si>
  <si>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</si>
  <si>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</si>
  <si>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</si>
  <si>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</si>
  <si>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</si>
  <si>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</si>
  <si>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</si>
  <si>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</si>
  <si>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</si>
  <si>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</si>
  <si>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</si>
  <si>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</si>
  <si>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</si>
  <si>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</si>
  <si>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</si>
  <si>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</si>
  <si>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</si>
  <si>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</si>
  <si>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</si>
  <si>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</si>
  <si>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</si>
  <si>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</si>
  <si>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</si>
  <si>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</si>
  <si>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</si>
  <si>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</si>
  <si>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</si>
  <si>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</si>
  <si>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</si>
  <si>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</si>
  <si>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</si>
  <si>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</si>
  <si>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</si>
  <si>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</si>
  <si>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</si>
  <si>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</si>
  <si>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</si>
  <si>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</si>
  <si>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</si>
  <si>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</si>
  <si>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</si>
  <si>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</si>
  <si>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</si>
  <si>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</si>
  <si>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</si>
  <si>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</si>
  <si>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</si>
  <si>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</si>
  <si>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</si>
  <si>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</si>
  <si>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</si>
  <si>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</si>
  <si>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</si>
  <si>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</si>
  <si>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</si>
  <si>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</si>
  <si>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</si>
  <si>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</si>
  <si>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</si>
  <si>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</si>
  <si>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</si>
  <si>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</si>
  <si>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</si>
  <si>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</si>
  <si>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</si>
  <si>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</si>
  <si>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</si>
  <si>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</si>
  <si>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</si>
  <si>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</si>
  <si>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</si>
  <si>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</si>
  <si>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</si>
  <si>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</si>
  <si>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</si>
  <si>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</si>
  <si>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</si>
  <si>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</si>
  <si>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</si>
  <si>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</si>
  <si>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</si>
  <si>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</si>
  <si>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</si>
  <si>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</si>
  <si>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</si>
  <si>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</si>
  <si>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</si>
  <si>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</si>
  <si>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</si>
  <si>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</si>
  <si>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</si>
  <si>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</si>
  <si>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</si>
  <si>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</si>
  <si>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</si>
  <si>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</si>
  <si>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</si>
  <si>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</si>
  <si>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</si>
  <si>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</si>
  <si>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</si>
  <si>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</si>
  <si>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</si>
  <si>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</si>
  <si>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</si>
  <si>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</si>
  <si>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</si>
  <si>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</si>
  <si>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</si>
  <si>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</si>
  <si>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</si>
  <si>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</si>
  <si>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</si>
  <si>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</si>
  <si>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</si>
  <si>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</si>
  <si>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</si>
  <si>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</si>
  <si>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</si>
  <si>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</si>
  <si>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</si>
  <si>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</si>
  <si>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</si>
  <si>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</si>
  <si>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</si>
  <si>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</si>
  <si>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</si>
  <si>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</si>
  <si>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</si>
  <si>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</si>
  <si>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</si>
  <si>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</si>
  <si>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</si>
  <si>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</si>
  <si>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</si>
  <si>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</si>
  <si>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</si>
  <si>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</si>
  <si>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</si>
  <si>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</si>
  <si>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</si>
  <si>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</si>
  <si>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</si>
  <si>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</si>
  <si>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</si>
  <si>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</si>
  <si>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</si>
  <si>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</si>
  <si>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</si>
  <si>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</si>
  <si>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</si>
  <si>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</si>
  <si>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</si>
  <si>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</si>
  <si>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</si>
  <si>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</si>
  <si>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</si>
  <si>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</si>
  <si>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</si>
  <si>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</si>
  <si>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</si>
  <si>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</si>
  <si>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</si>
  <si>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</si>
  <si>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</si>
  <si>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</si>
  <si>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</si>
  <si>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</si>
  <si>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</si>
  <si>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</si>
  <si>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</si>
  <si>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</si>
  <si>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</si>
  <si>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</si>
  <si>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</si>
  <si>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</si>
  <si>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</si>
  <si>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</si>
  <si>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</si>
  <si>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</si>
  <si>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</si>
  <si>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</si>
  <si>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</si>
  <si>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</si>
  <si>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</si>
  <si>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</si>
  <si>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</si>
  <si>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</si>
  <si>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</si>
  <si>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</si>
  <si>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</si>
  <si>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</si>
  <si>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</si>
  <si>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</si>
  <si>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</si>
  <si>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</si>
  <si>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</si>
  <si>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</si>
  <si>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</si>
  <si>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</si>
  <si>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</si>
  <si>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</si>
  <si>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</si>
  <si>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</si>
  <si>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</si>
  <si>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</si>
  <si>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</si>
  <si>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</si>
  <si>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</si>
  <si>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</si>
  <si>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</si>
  <si>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</si>
  <si>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</si>
  <si>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</si>
  <si>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</si>
  <si>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</si>
  <si>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</si>
  <si>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</si>
  <si>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</si>
  <si>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</si>
  <si>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</si>
  <si>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</si>
  <si>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</si>
  <si>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</si>
  <si>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</si>
  <si>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</si>
  <si>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</si>
  <si>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</si>
  <si>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</si>
  <si>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</si>
  <si>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</si>
  <si>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</si>
  <si>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</si>
  <si>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</si>
  <si>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</si>
  <si>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</si>
  <si>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</si>
  <si>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</si>
  <si>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</si>
  <si>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</si>
  <si>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</si>
  <si>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</si>
  <si>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</si>
  <si>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</si>
  <si>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</si>
  <si>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</si>
  <si>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</si>
  <si>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</si>
  <si>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</si>
  <si>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</si>
  <si>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</si>
  <si>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</si>
  <si>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</si>
  <si>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</si>
  <si>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</si>
  <si>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</si>
  <si>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</si>
  <si>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</si>
  <si>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</si>
  <si>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</si>
  <si>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</si>
  <si>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</si>
  <si>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</si>
  <si>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</si>
  <si>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</si>
  <si>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</si>
  <si>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</si>
  <si>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</si>
  <si>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</si>
  <si>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</si>
  <si>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</si>
  <si>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</si>
  <si>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</si>
  <si>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</si>
  <si>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</si>
  <si>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</si>
  <si>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</si>
  <si>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</si>
  <si>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</si>
  <si>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</si>
  <si>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</si>
  <si>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</si>
  <si>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</si>
  <si>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</si>
  <si>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</si>
  <si>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</si>
  <si>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</si>
  <si>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</si>
  <si>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</si>
  <si>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</si>
  <si>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</si>
  <si>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</si>
  <si>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</si>
  <si>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</si>
  <si>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</si>
  <si>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</si>
  <si>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</si>
  <si>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</si>
  <si>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</si>
  <si>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</si>
  <si>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</si>
  <si>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</si>
  <si>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</si>
  <si>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</si>
  <si>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</si>
  <si>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</si>
  <si>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</si>
  <si>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</si>
  <si>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</si>
  <si>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</si>
  <si>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</si>
  <si>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</si>
  <si>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</si>
  <si>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</si>
  <si>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</si>
  <si>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</si>
  <si>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</si>
  <si>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</si>
  <si>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</si>
  <si>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</si>
  <si>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</si>
  <si>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</si>
  <si>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</si>
  <si>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</si>
  <si>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</si>
  <si>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</si>
  <si>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</si>
  <si>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</si>
  <si>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</si>
  <si>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</si>
  <si>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</si>
  <si>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</si>
  <si>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</si>
  <si>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</si>
  <si>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</si>
  <si>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</si>
  <si>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</si>
  <si>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</si>
  <si>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</si>
  <si>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</si>
  <si>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</si>
  <si>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</si>
  <si>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</si>
  <si>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</si>
  <si>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</si>
  <si>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</si>
  <si>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</si>
  <si>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</si>
  <si>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</si>
  <si>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</si>
  <si>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</si>
  <si>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</si>
  <si>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</si>
  <si>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</si>
  <si>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</si>
  <si>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</si>
  <si>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</si>
  <si>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</si>
  <si>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</si>
  <si>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</si>
  <si>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</si>
  <si>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</si>
  <si>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</si>
  <si>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</si>
  <si>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</si>
  <si>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</si>
  <si>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</si>
  <si>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</si>
  <si>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</si>
  <si>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</si>
  <si>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</si>
  <si>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</si>
  <si>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</si>
  <si>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</si>
  <si>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</si>
  <si>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</si>
  <si>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</si>
  <si>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</si>
  <si>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</si>
  <si>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</si>
  <si>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</si>
  <si>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</si>
  <si>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</si>
  <si>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</si>
  <si>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</si>
  <si>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</si>
  <si>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</si>
  <si>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</si>
  <si>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</si>
  <si>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</si>
  <si>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</si>
  <si>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</si>
  <si>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</si>
  <si>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</si>
  <si>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</si>
  <si>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</si>
  <si>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</si>
  <si>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</si>
  <si>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</si>
  <si>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</si>
  <si>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</si>
  <si>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</si>
  <si>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</si>
  <si>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</si>
  <si>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</si>
  <si>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</si>
  <si>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</si>
  <si>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</si>
  <si>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</si>
  <si>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</si>
  <si>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</si>
  <si>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</si>
  <si>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</si>
  <si>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</si>
  <si>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</si>
  <si>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</si>
  <si>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</si>
  <si>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</si>
  <si>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</si>
  <si>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</si>
  <si>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</si>
  <si>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</si>
  <si>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</si>
  <si>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</si>
  <si>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</si>
  <si>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</si>
  <si>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</si>
  <si>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</si>
  <si>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</si>
  <si>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</si>
  <si>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</si>
  <si>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</si>
  <si>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</si>
  <si>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</si>
  <si>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</si>
  <si>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</si>
  <si>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</si>
  <si>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</si>
  <si>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</si>
  <si>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</si>
  <si>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</si>
  <si>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</si>
  <si>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</si>
  <si>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</si>
  <si>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</si>
  <si>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</si>
  <si>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</si>
  <si>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</si>
  <si>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</si>
  <si>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</si>
  <si>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</si>
  <si>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</si>
  <si>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</si>
  <si>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</si>
  <si>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</si>
  <si>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</si>
  <si>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</si>
  <si>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</si>
  <si>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</si>
  <si>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</si>
  <si>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</si>
  <si>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</si>
  <si>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</si>
  <si>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</si>
  <si>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</si>
  <si>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</si>
  <si>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</si>
  <si>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</si>
  <si>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</si>
  <si>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</si>
  <si>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</si>
  <si>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</si>
  <si>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</si>
  <si>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</si>
  <si>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</si>
  <si>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</si>
  <si>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</si>
  <si>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</si>
  <si>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</si>
  <si>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</si>
  <si>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</si>
  <si>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</si>
  <si>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</si>
  <si>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</si>
  <si>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</si>
  <si>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</si>
  <si>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</si>
  <si>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</si>
  <si>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</si>
  <si>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</si>
  <si>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</si>
  <si>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</si>
  <si>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</si>
  <si>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</si>
  <si>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</si>
  <si>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</si>
  <si>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</si>
  <si>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</si>
  <si>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</si>
  <si>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</si>
  <si>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</si>
  <si>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</si>
  <si>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</si>
  <si>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</si>
  <si>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</si>
  <si>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</si>
  <si>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</si>
  <si>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</si>
  <si>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</si>
  <si>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</si>
  <si>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</si>
  <si>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</si>
  <si>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</si>
  <si>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</si>
  <si>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</si>
  <si>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</si>
  <si>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</si>
  <si>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</si>
  <si>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</si>
  <si>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</si>
  <si>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</si>
  <si>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</si>
  <si>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</si>
  <si>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</si>
  <si>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</si>
  <si>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</si>
  <si>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</si>
  <si>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</si>
  <si>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</si>
  <si>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</si>
  <si>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</si>
  <si>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</si>
  <si>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</si>
  <si>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</si>
  <si>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</si>
  <si>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</si>
  <si>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</si>
  <si>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</si>
  <si>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</si>
  <si>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</si>
  <si>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</si>
  <si>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</si>
  <si>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</si>
  <si>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</si>
  <si>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</si>
  <si>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</si>
  <si>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</si>
  <si>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</si>
  <si>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</si>
  <si>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</si>
  <si>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</si>
  <si>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</si>
  <si>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</si>
  <si>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</si>
  <si>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</si>
  <si>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</si>
  <si>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</si>
  <si>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</si>
  <si>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</si>
  <si>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</si>
  <si>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</si>
  <si>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</si>
  <si>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</si>
  <si>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</si>
  <si>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</si>
  <si>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</si>
  <si>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</si>
  <si>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</si>
  <si>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</si>
  <si>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</si>
  <si>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</si>
  <si>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</si>
  <si>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</si>
  <si>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</si>
  <si>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</si>
  <si>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</si>
  <si>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</si>
  <si>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</si>
  <si>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</si>
  <si>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</si>
  <si>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</si>
  <si>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</si>
  <si>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</si>
  <si>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</si>
  <si>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</si>
  <si>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</si>
  <si>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</si>
  <si>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</si>
  <si>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</si>
  <si>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</si>
  <si>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</si>
  <si>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</si>
  <si>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</si>
  <si>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</si>
  <si>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</si>
  <si>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</si>
  <si>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</si>
  <si>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</si>
  <si>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</si>
  <si>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</si>
  <si>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</si>
  <si>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</si>
  <si>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</si>
  <si>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</si>
  <si>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</si>
  <si>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</si>
  <si>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</si>
  <si>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</si>
  <si>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</si>
  <si>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</si>
  <si>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</si>
  <si>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</si>
  <si>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</si>
  <si>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</si>
  <si>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</si>
  <si>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</si>
  <si>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</si>
  <si>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</si>
  <si>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</si>
  <si>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</si>
  <si>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</si>
  <si>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</si>
  <si>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</si>
  <si>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</si>
  <si>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</si>
  <si>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</si>
  <si>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</si>
  <si>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</si>
  <si>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</si>
  <si>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</si>
  <si>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</si>
  <si>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</si>
  <si>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</si>
  <si>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</si>
  <si>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</si>
  <si>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</si>
  <si>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</si>
  <si>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</si>
  <si>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</si>
  <si>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</si>
  <si>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</si>
  <si>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</si>
  <si>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</si>
  <si>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</si>
  <si>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</si>
  <si>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</si>
  <si>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</si>
  <si>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</si>
  <si>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</si>
  <si>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</si>
  <si>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</si>
  <si>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</si>
  <si>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</si>
  <si>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</si>
  <si>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</si>
  <si>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</si>
  <si>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</si>
  <si>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</si>
  <si>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</si>
  <si>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</si>
  <si>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</si>
  <si>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</si>
  <si>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</si>
  <si>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</si>
  <si>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</si>
  <si>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</si>
  <si>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</si>
  <si>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</si>
  <si>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</si>
  <si>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</si>
  <si>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</si>
  <si>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</si>
  <si>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</si>
  <si>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</si>
  <si>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</si>
  <si>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</si>
  <si>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</si>
  <si>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</si>
  <si>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</si>
  <si>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</si>
  <si>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</si>
  <si>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</si>
  <si>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</si>
  <si>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</si>
  <si>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</si>
  <si>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</si>
  <si>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</si>
  <si>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</si>
  <si>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</si>
  <si>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</si>
  <si>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</si>
  <si>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</si>
  <si>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</si>
  <si>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</si>
  <si>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</si>
  <si>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</si>
  <si>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</si>
  <si>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</si>
  <si>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</si>
  <si>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</si>
  <si>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</si>
  <si>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</si>
  <si>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</si>
  <si>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</si>
  <si>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</si>
  <si>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</si>
  <si>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</si>
  <si>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</si>
  <si>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</si>
  <si>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</si>
  <si>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</si>
  <si>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</si>
  <si>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</si>
  <si>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</si>
  <si>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</si>
  <si>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</si>
  <si>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</si>
  <si>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</si>
  <si>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</si>
  <si>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</si>
  <si>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</si>
  <si>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</si>
  <si>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</si>
  <si>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</si>
  <si>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</si>
  <si>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</si>
  <si>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</si>
  <si>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</si>
  <si>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</si>
  <si>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</si>
  <si>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</si>
  <si>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</si>
  <si>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</si>
  <si>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</si>
  <si>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</si>
  <si>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</si>
  <si>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</si>
  <si>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</si>
  <si>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</si>
  <si>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</si>
  <si>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</si>
  <si>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</si>
  <si>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</si>
  <si>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</si>
  <si>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</si>
  <si>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</si>
  <si>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</si>
  <si>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</si>
  <si>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</si>
  <si>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</si>
  <si>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</si>
  <si>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</si>
  <si>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</si>
  <si>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</si>
  <si>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</si>
  <si>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</si>
  <si>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</si>
  <si>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</si>
  <si>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</si>
  <si>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</si>
  <si>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</si>
  <si>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</si>
  <si>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</si>
  <si>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</si>
  <si>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</si>
  <si>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</si>
  <si>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</si>
  <si>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</si>
  <si>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</si>
  <si>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</si>
  <si>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</si>
  <si>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</si>
  <si>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</si>
  <si>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</si>
  <si>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</si>
  <si>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</si>
  <si>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</si>
  <si>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</si>
  <si>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</si>
  <si>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</si>
  <si>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</si>
  <si>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</si>
  <si>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</si>
  <si>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</si>
  <si>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</si>
  <si>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</si>
  <si>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</si>
  <si>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</si>
  <si>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</si>
  <si>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</si>
  <si>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</si>
  <si>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</si>
  <si>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</si>
  <si>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</si>
  <si>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</si>
  <si>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</si>
  <si>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</si>
  <si>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</si>
  <si>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</si>
  <si>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</si>
  <si>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</si>
  <si>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</si>
  <si>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</si>
  <si>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</si>
  <si>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</si>
  <si>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</si>
  <si>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</si>
  <si>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</si>
  <si>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</si>
  <si>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</si>
  <si>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</si>
  <si>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</si>
  <si>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</si>
  <si>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</si>
  <si>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</si>
  <si>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</si>
  <si>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</si>
  <si>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</si>
  <si>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</si>
  <si>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</si>
  <si>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</si>
  <si>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</si>
  <si>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</si>
  <si>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</si>
  <si>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</si>
  <si>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</si>
  <si>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</si>
  <si>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</si>
  <si>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</si>
  <si>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</si>
  <si>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</si>
  <si>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</si>
  <si>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</si>
  <si>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</si>
  <si>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</si>
  <si>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</si>
  <si>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</si>
  <si>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</si>
  <si>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</si>
  <si>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</si>
  <si>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</si>
  <si>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</si>
  <si>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</si>
  <si>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</si>
  <si>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</si>
  <si>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</si>
  <si>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</si>
  <si>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</si>
  <si>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</si>
  <si>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</si>
  <si>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</si>
  <si>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</si>
  <si>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</si>
  <si>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</si>
  <si>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</si>
  <si>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</si>
  <si>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</si>
  <si>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</si>
  <si>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</si>
  <si>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</si>
  <si>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</si>
  <si>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</si>
  <si>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</si>
  <si>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</si>
  <si>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</si>
  <si>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</si>
  <si>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</si>
  <si>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</si>
  <si>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</si>
  <si>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</si>
  <si>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</si>
  <si>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</si>
  <si>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</si>
  <si>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</si>
  <si>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</si>
  <si>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</si>
  <si>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</si>
  <si>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</si>
  <si>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</si>
  <si>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</si>
  <si>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</si>
  <si>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</si>
  <si>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</si>
  <si>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</si>
  <si>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</si>
  <si>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</si>
  <si>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</si>
  <si>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</si>
  <si>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</si>
  <si>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</si>
  <si>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</si>
  <si>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</si>
  <si>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</si>
  <si>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</si>
  <si>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</si>
  <si>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</si>
  <si>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</si>
  <si>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</si>
  <si>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</si>
  <si>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</si>
  <si>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</si>
  <si>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</si>
  <si>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</si>
  <si>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</si>
  <si>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</si>
  <si>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</si>
  <si>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</si>
  <si>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</si>
  <si>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</si>
  <si>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</si>
  <si>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</si>
  <si>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</si>
  <si>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</si>
  <si>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</si>
  <si>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</si>
  <si>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</si>
  <si>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</si>
  <si>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</si>
  <si>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</si>
  <si>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</si>
  <si>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</si>
  <si>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</si>
  <si>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</si>
  <si>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</si>
  <si>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</si>
  <si>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</si>
  <si>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</si>
  <si>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</si>
  <si>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</si>
  <si>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</si>
  <si>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</si>
  <si>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</si>
  <si>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</si>
  <si>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</si>
  <si>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</si>
  <si>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</si>
  <si>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</si>
  <si>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</si>
  <si>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</si>
  <si>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</si>
  <si>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</si>
  <si>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</si>
  <si>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</si>
  <si>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</si>
  <si>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</si>
  <si>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</si>
  <si>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</si>
  <si>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</si>
  <si>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</si>
  <si>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</si>
  <si>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</si>
  <si>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</si>
  <si>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</si>
  <si>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</si>
  <si>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</si>
  <si>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</si>
  <si>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</si>
  <si>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</si>
  <si>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</si>
  <si>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</si>
  <si>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</si>
  <si>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</si>
  <si>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</si>
  <si>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</si>
  <si>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</si>
  <si>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</si>
  <si>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</si>
  <si>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</si>
  <si>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</si>
  <si>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</si>
  <si>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</si>
  <si>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</si>
  <si>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</si>
  <si>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</si>
  <si>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</si>
  <si>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</si>
  <si>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</si>
  <si>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</si>
  <si>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</si>
  <si>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</si>
  <si>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</si>
  <si>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</si>
  <si>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</si>
  <si>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</si>
  <si>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</si>
  <si>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</si>
  <si>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</si>
  <si>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</si>
  <si>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</si>
  <si>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</si>
  <si>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</si>
  <si>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</si>
  <si>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</si>
  <si>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</si>
  <si>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</si>
  <si>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</si>
  <si>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</si>
  <si>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</si>
  <si>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</si>
  <si>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</si>
  <si>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</si>
  <si>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</si>
  <si>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</si>
  <si>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</si>
  <si>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</si>
  <si>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</si>
  <si>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</si>
  <si>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</si>
  <si>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</si>
  <si>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</si>
  <si>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</si>
  <si>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</si>
  <si>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</si>
  <si>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</si>
  <si>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</si>
  <si>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</si>
  <si>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</si>
  <si>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</si>
  <si>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</si>
  <si>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</si>
  <si>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</si>
  <si>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</si>
  <si>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</si>
  <si>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</si>
  <si>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</si>
  <si>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</si>
  <si>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</si>
  <si>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</si>
  <si>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</si>
  <si>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</si>
  <si>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</si>
  <si>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</si>
  <si>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</si>
  <si>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</si>
  <si>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</si>
  <si>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</si>
  <si>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</si>
  <si>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</si>
  <si>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</si>
  <si>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</si>
  <si>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</si>
  <si>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</si>
  <si>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</si>
  <si>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</si>
  <si>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</si>
  <si>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</si>
  <si>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</si>
  <si>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</si>
  <si>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</si>
  <si>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</si>
  <si>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</si>
  <si>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</si>
  <si>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</si>
  <si>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</si>
  <si>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</si>
  <si>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</si>
  <si>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</si>
  <si>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</si>
  <si>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</si>
  <si>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</si>
  <si>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</si>
  <si>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</si>
  <si>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</si>
  <si>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</si>
  <si>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</si>
  <si>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</si>
  <si>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</si>
  <si>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</si>
  <si>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</si>
  <si>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</si>
  <si>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</si>
  <si>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</si>
  <si>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</si>
  <si>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</si>
  <si>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</si>
  <si>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</si>
  <si>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</si>
  <si>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</si>
  <si>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</si>
  <si>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</si>
  <si>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</si>
  <si>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</si>
  <si>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</si>
  <si>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</si>
  <si>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</si>
  <si>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</si>
  <si>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</si>
  <si>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</si>
  <si>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</si>
  <si>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</si>
  <si>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</si>
  <si>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</si>
  <si>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</si>
  <si>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</si>
  <si>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</si>
  <si>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</si>
  <si>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</si>
  <si>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</si>
  <si>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</si>
  <si>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</si>
  <si>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</si>
  <si>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</si>
  <si>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</si>
  <si>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</si>
  <si>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</si>
  <si>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</si>
  <si>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</si>
  <si>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</si>
  <si>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</si>
  <si>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</si>
  <si>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</si>
  <si>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</si>
  <si>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</si>
  <si>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</si>
  <si>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</si>
  <si>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</si>
  <si>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</si>
  <si>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</si>
  <si>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</si>
  <si>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</si>
  <si>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</si>
  <si>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</si>
  <si>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</si>
  <si>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</si>
  <si>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</si>
  <si>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</si>
  <si>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</si>
  <si>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</si>
  <si>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</si>
  <si>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</si>
  <si>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</si>
  <si>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</si>
  <si>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</si>
  <si>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</si>
  <si>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</si>
  <si>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</si>
  <si>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</si>
  <si>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</si>
  <si>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</si>
  <si>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</si>
  <si>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</si>
  <si>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</si>
  <si>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</si>
  <si>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</si>
  <si>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</si>
  <si>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</si>
  <si>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</si>
  <si>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</si>
  <si>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</si>
  <si>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</si>
  <si>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</si>
  <si>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</si>
  <si>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</si>
  <si>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</si>
  <si>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</si>
  <si>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</si>
  <si>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</si>
  <si>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</si>
  <si>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</si>
  <si>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</si>
  <si>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</si>
  <si>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</si>
  <si>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</si>
  <si>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</si>
  <si>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</si>
  <si>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</si>
  <si>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</si>
  <si>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</si>
  <si>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</si>
  <si>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</si>
  <si>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</si>
  <si>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</si>
  <si>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</si>
  <si>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</si>
  <si>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</si>
  <si>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</si>
  <si>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</si>
  <si>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</si>
  <si>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</si>
  <si>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</si>
  <si>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</si>
  <si>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</si>
  <si>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</si>
  <si>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</si>
  <si>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</si>
  <si>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</si>
  <si>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</si>
  <si>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</si>
  <si>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</si>
  <si>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</si>
  <si>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</si>
  <si>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</si>
  <si>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</si>
  <si>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</si>
  <si>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</si>
  <si>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</si>
  <si>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</si>
  <si>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</si>
  <si>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</si>
  <si>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</si>
  <si>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</si>
  <si>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</si>
  <si>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</si>
  <si>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</si>
  <si>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</si>
  <si>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</si>
  <si>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</si>
  <si>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</si>
  <si>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</si>
  <si>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</si>
  <si>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</si>
  <si>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</si>
  <si>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</si>
  <si>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</si>
  <si>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</si>
  <si>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</si>
  <si>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</si>
  <si>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</si>
  <si>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</si>
  <si>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</si>
  <si>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</si>
  <si>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</si>
  <si>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</si>
  <si>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</si>
  <si>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</si>
  <si>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</si>
  <si>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</si>
  <si>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</si>
  <si>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</si>
  <si>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</si>
  <si>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</si>
  <si>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</si>
  <si>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</si>
  <si>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</si>
  <si>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</si>
  <si>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</si>
  <si>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</si>
  <si>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</si>
  <si>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</si>
  <si>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</si>
  <si>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</si>
  <si>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</si>
  <si>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</si>
  <si>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</si>
  <si>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</si>
  <si>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</si>
  <si>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</si>
  <si>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</si>
  <si>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</si>
  <si>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</si>
  <si>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</si>
  <si>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</si>
  <si>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</si>
  <si>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</si>
  <si>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</si>
  <si>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</si>
  <si>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</si>
  <si>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</si>
  <si>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</si>
  <si>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</si>
  <si>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</si>
  <si>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</si>
  <si>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</si>
  <si>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</si>
  <si>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</si>
  <si>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</si>
  <si>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</si>
  <si>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</si>
  <si>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</si>
  <si>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</si>
  <si>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</si>
  <si>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</si>
  <si>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</si>
  <si>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</si>
  <si>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</si>
  <si>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</si>
  <si>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</si>
  <si>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</si>
  <si>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</si>
  <si>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</si>
  <si>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</si>
  <si>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</si>
  <si>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</si>
  <si>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</si>
  <si>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</si>
  <si>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</si>
  <si>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</si>
  <si>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</si>
  <si>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</si>
  <si>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</si>
  <si>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</si>
  <si>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</si>
  <si>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</si>
  <si>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</si>
  <si>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</si>
  <si>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</si>
  <si>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</si>
  <si>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</si>
  <si>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</si>
  <si>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</si>
  <si>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</si>
  <si>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</si>
  <si>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</si>
  <si>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</si>
  <si>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</si>
  <si>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</si>
  <si>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</si>
  <si>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</si>
  <si>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</si>
  <si>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</si>
  <si>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</si>
  <si>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</si>
  <si>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</si>
  <si>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</si>
  <si>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</si>
  <si>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</si>
  <si>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</si>
  <si>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</si>
  <si>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</si>
  <si>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</si>
  <si>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</si>
  <si>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</si>
  <si>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</si>
  <si>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</si>
  <si>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</si>
  <si>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</si>
  <si>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</si>
  <si>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</si>
  <si>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</si>
  <si>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</si>
  <si>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</si>
  <si>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</si>
  <si>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</si>
  <si>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</si>
  <si>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</si>
  <si>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</si>
  <si>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</si>
  <si>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</si>
  <si>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</si>
  <si>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</si>
  <si>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</si>
  <si>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</si>
  <si>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</si>
  <si>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</si>
  <si>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</si>
  <si>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</si>
  <si>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</si>
  <si>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</si>
  <si>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</si>
  <si>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</si>
  <si>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</si>
  <si>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</si>
  <si>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</si>
  <si>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</si>
  <si>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</si>
  <si>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</si>
  <si>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</si>
  <si>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</si>
  <si>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</si>
  <si>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</si>
  <si>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</si>
  <si>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</si>
  <si>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</si>
  <si>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</si>
  <si>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</si>
  <si>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</si>
  <si>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</si>
  <si>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</si>
  <si>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</si>
  <si>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</si>
  <si>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</si>
  <si>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</si>
  <si>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</si>
  <si>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</si>
  <si>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</si>
  <si>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</si>
  <si>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</si>
  <si>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</si>
  <si>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</si>
  <si>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</si>
  <si>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</si>
  <si>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</si>
  <si>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</si>
  <si>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</si>
  <si>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</si>
  <si>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</si>
  <si>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</si>
  <si>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</si>
  <si>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</si>
  <si>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</si>
  <si>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</si>
  <si>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</si>
  <si>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</si>
  <si>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</si>
  <si>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</si>
  <si>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</si>
  <si>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</si>
  <si>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</si>
  <si>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</si>
  <si>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</si>
  <si>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</si>
  <si>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</si>
  <si>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</si>
  <si>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</si>
  <si>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</si>
  <si>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</si>
  <si>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</si>
  <si>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</si>
  <si>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</si>
  <si>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</si>
  <si>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</si>
  <si>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</si>
  <si>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</si>
  <si>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</si>
  <si>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</si>
  <si>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</si>
  <si>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</si>
  <si>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</si>
  <si>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</si>
  <si>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</si>
  <si>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</si>
  <si>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</si>
  <si>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</si>
  <si>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</si>
  <si>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</si>
  <si>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</si>
  <si>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</si>
  <si>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</si>
  <si>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</si>
  <si>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</si>
  <si>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</si>
  <si>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</si>
  <si>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</si>
  <si>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</si>
  <si>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</si>
  <si>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</si>
  <si>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</si>
  <si>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</si>
  <si>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</si>
  <si>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</si>
  <si>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</si>
  <si>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</si>
  <si>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</si>
  <si>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</si>
  <si>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</si>
  <si>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</si>
  <si>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</si>
  <si>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</si>
  <si>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</si>
  <si>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</si>
  <si>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</si>
  <si>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</si>
  <si>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</si>
  <si>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</si>
  <si>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</si>
  <si>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</si>
  <si>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</si>
  <si>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</si>
  <si>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</si>
  <si>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</si>
  <si>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</si>
  <si>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</si>
  <si>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</si>
  <si>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</si>
  <si>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</si>
  <si>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</si>
  <si>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</si>
  <si>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</si>
  <si>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</si>
  <si>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</si>
  <si>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</si>
  <si>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</si>
  <si>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</si>
  <si>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</si>
  <si>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</si>
  <si>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</si>
  <si>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</si>
  <si>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</si>
  <si>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</si>
  <si>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</si>
  <si>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</si>
  <si>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</si>
  <si>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</si>
  <si>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</si>
  <si>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</si>
  <si>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</si>
  <si>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</si>
  <si>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</si>
  <si>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</si>
  <si>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</si>
  <si>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</si>
  <si>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</si>
  <si>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</si>
  <si>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</si>
  <si>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</si>
  <si>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</si>
  <si>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</si>
  <si>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</si>
  <si>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</si>
  <si>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</si>
  <si>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</si>
  <si>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</si>
  <si>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</si>
  <si>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</si>
  <si>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</si>
  <si>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</si>
  <si>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</si>
  <si>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</si>
  <si>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</si>
  <si>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</si>
  <si>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</si>
  <si>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</si>
  <si>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</si>
  <si>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</si>
  <si>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</si>
  <si>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</si>
  <si>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</si>
  <si>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</si>
  <si>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</si>
  <si>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</si>
  <si>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</si>
  <si>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</si>
  <si>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</si>
  <si>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</si>
  <si>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</si>
  <si>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</si>
  <si>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</si>
  <si>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</si>
  <si>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</si>
  <si>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</si>
  <si>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</si>
  <si>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</si>
  <si>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</si>
  <si>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</si>
  <si>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</si>
  <si>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</si>
  <si>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</si>
  <si>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</si>
  <si>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</si>
  <si>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</si>
  <si>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</si>
  <si>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</si>
  <si>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</si>
  <si>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</si>
  <si>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</si>
  <si>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</si>
  <si>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</si>
  <si>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</si>
  <si>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</si>
  <si>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</si>
  <si>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</si>
  <si>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</si>
  <si>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</si>
  <si>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</si>
  <si>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</si>
  <si>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</si>
  <si>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</si>
  <si>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</si>
  <si>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</si>
  <si>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</si>
  <si>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</si>
  <si>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</si>
  <si>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</si>
  <si>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</si>
  <si>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</si>
  <si>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</si>
  <si>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</si>
  <si>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</si>
  <si>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</si>
  <si>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</si>
  <si>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</si>
  <si>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</si>
  <si>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</si>
  <si>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</si>
  <si>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</si>
  <si>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</si>
  <si>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</si>
  <si>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</si>
  <si>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</si>
  <si>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</si>
  <si>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</si>
  <si>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</si>
  <si>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</si>
  <si>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</si>
  <si>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</si>
  <si>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</si>
  <si>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</si>
  <si>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</si>
  <si>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</si>
  <si>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</si>
  <si>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</si>
  <si>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</si>
  <si>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</si>
  <si>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</si>
  <si>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</si>
  <si>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</si>
  <si>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</si>
  <si>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</si>
  <si>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</si>
  <si>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</si>
  <si>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</si>
  <si>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</si>
  <si>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</si>
  <si>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</si>
  <si>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</si>
  <si>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</si>
  <si>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</si>
  <si>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</si>
  <si>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</si>
  <si>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</si>
  <si>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</si>
  <si>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</si>
  <si>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</si>
  <si>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</si>
  <si>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</si>
  <si>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</si>
  <si>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</si>
  <si>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</si>
  <si>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</si>
  <si>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</si>
  <si>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</si>
  <si>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</si>
  <si>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</si>
  <si>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</si>
  <si>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</si>
  <si>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</si>
  <si>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</si>
  <si>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</si>
  <si>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</si>
  <si>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</si>
  <si>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</si>
  <si>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</si>
  <si>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</si>
  <si>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</si>
  <si>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</si>
  <si>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</si>
  <si>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</si>
  <si>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</si>
  <si>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</si>
  <si>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</si>
  <si>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</si>
  <si>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</si>
  <si>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</si>
  <si>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</si>
  <si>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</si>
  <si>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</si>
  <si>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</si>
  <si>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</si>
  <si>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</si>
  <si>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</si>
  <si>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</si>
  <si>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</si>
  <si>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</si>
  <si>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</si>
  <si>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</si>
  <si>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</si>
  <si>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</si>
  <si>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</si>
  <si>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</si>
  <si>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</si>
  <si>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</si>
  <si>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</si>
  <si>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</si>
  <si>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</si>
  <si>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</si>
  <si>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</si>
  <si>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</si>
  <si>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</si>
  <si>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</si>
  <si>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</si>
  <si>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</si>
  <si>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</si>
  <si>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</si>
  <si>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</si>
  <si>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</si>
  <si>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</si>
  <si>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</si>
  <si>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</si>
  <si>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</si>
  <si>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</si>
  <si>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</si>
  <si>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</si>
  <si>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</si>
  <si>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</si>
  <si>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</si>
  <si>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</si>
  <si>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</si>
  <si>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</si>
  <si>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</si>
  <si>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</si>
  <si>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</si>
  <si>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</si>
  <si>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</si>
  <si>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</si>
  <si>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</si>
  <si>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</si>
  <si>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</si>
  <si>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</si>
  <si>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</si>
  <si>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</si>
  <si>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</si>
  <si>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</si>
  <si>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</si>
  <si>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</si>
  <si>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</si>
  <si>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</si>
  <si>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</si>
  <si>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</si>
  <si>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</si>
  <si>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</si>
  <si>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</si>
  <si>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</si>
  <si>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</si>
  <si>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</si>
  <si>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</si>
  <si>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</si>
  <si>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</si>
  <si>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</si>
  <si>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</si>
  <si>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</si>
  <si>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</si>
  <si>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</si>
  <si>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</si>
  <si>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</si>
  <si>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</si>
  <si>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</si>
  <si>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</si>
  <si>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</si>
  <si>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</si>
  <si>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</si>
  <si>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</si>
  <si>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</si>
  <si>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</si>
  <si>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</si>
  <si>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</si>
  <si>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</si>
  <si>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</si>
  <si>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</si>
  <si>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</si>
  <si>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</si>
  <si>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</si>
  <si>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</si>
  <si>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</si>
  <si>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</si>
  <si>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</si>
  <si>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</si>
  <si>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</si>
  <si>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</si>
  <si>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</si>
  <si>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</si>
  <si>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</si>
  <si>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</si>
  <si>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</si>
  <si>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</si>
  <si>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</si>
  <si>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</si>
  <si>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</si>
  <si>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</si>
  <si>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</si>
  <si>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</si>
  <si>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</si>
  <si>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</si>
  <si>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</si>
  <si>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</si>
  <si>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</si>
  <si>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</si>
  <si>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</si>
  <si>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</si>
  <si>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</si>
  <si>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</si>
  <si>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</si>
  <si>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</si>
  <si>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</si>
  <si>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</si>
  <si>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</si>
  <si>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</si>
  <si>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</si>
  <si>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</si>
  <si>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</si>
  <si>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</si>
  <si>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</si>
  <si>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</si>
  <si>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</si>
  <si>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</si>
  <si>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</si>
  <si>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</si>
  <si>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</si>
  <si>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</si>
  <si>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</si>
  <si>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</si>
  <si>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</si>
  <si>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</si>
  <si>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</si>
  <si>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</si>
  <si>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</si>
  <si>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</si>
  <si>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</si>
  <si>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</si>
  <si>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</si>
  <si>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</si>
  <si>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</si>
  <si>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</si>
  <si>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</si>
  <si>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</si>
  <si>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</si>
  <si>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</si>
  <si>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</si>
  <si>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</si>
  <si>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</si>
  <si>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</si>
  <si>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</si>
  <si>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</si>
  <si>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</si>
  <si>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</si>
  <si>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</si>
  <si>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</si>
  <si>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</si>
  <si>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</si>
  <si>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</si>
  <si>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</si>
  <si>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</si>
  <si>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</si>
  <si>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</si>
  <si>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</si>
  <si>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</si>
  <si>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</si>
  <si>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</si>
  <si>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</si>
  <si>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</si>
  <si>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</si>
  <si>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</si>
  <si>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</si>
  <si>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</si>
  <si>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</si>
  <si>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</si>
  <si>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</si>
  <si>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</si>
  <si>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</si>
  <si>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</si>
  <si>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</si>
  <si>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</si>
  <si>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</si>
  <si>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</si>
  <si>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</si>
  <si>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</si>
  <si>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</si>
  <si>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</si>
  <si>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</si>
  <si>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</si>
  <si>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</si>
  <si>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</si>
  <si>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</si>
  <si>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</si>
  <si>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</si>
  <si>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</si>
  <si>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</si>
  <si>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</si>
  <si>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</si>
  <si>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</si>
  <si>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</si>
  <si>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</si>
  <si>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</si>
  <si>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</si>
  <si>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</si>
  <si>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</si>
  <si>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</si>
  <si>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</si>
  <si>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</si>
  <si>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</si>
  <si>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</si>
  <si>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</si>
  <si>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</si>
  <si>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</si>
  <si>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</si>
  <si>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</si>
  <si>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</si>
  <si>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</si>
  <si>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</si>
  <si>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</si>
  <si>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</si>
  <si>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</si>
  <si>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</si>
  <si>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</si>
  <si>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</si>
  <si>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</si>
  <si>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</si>
  <si>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</si>
  <si>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</si>
  <si>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</si>
  <si>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</si>
  <si>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</si>
  <si>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</si>
  <si>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</si>
  <si>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</si>
  <si>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</si>
  <si>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</si>
  <si>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</si>
  <si>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</si>
  <si>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</si>
  <si>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</si>
  <si>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</si>
  <si>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</si>
  <si>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</si>
  <si>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</si>
  <si>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</si>
  <si>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</si>
  <si>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</si>
  <si>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</si>
  <si>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</si>
  <si>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</si>
  <si>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</si>
  <si>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</si>
  <si>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</si>
  <si>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</si>
  <si>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</si>
  <si>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</si>
  <si>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</si>
  <si>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</si>
  <si>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</si>
  <si>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</si>
  <si>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</si>
  <si>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</si>
  <si>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</si>
  <si>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</si>
  <si>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</si>
  <si>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</si>
  <si>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</si>
  <si>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</si>
  <si>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</si>
  <si>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</si>
  <si>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</si>
  <si>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</si>
  <si>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</si>
  <si>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</si>
  <si>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</si>
  <si>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</si>
  <si>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</si>
  <si>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</si>
  <si>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</si>
  <si>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</si>
  <si>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</si>
  <si>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</si>
  <si>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</si>
  <si>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</si>
  <si>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</si>
  <si>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</si>
  <si>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</si>
  <si>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</si>
  <si>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</si>
  <si>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</si>
  <si>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</si>
  <si>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</si>
  <si>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</si>
  <si>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</si>
  <si>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</si>
  <si>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</si>
  <si>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</si>
  <si>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</si>
  <si>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</si>
  <si>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</si>
  <si>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</si>
  <si>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</si>
  <si>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</si>
  <si>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</si>
  <si>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</si>
  <si>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</si>
  <si>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</si>
  <si>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</si>
  <si>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</si>
  <si>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</si>
  <si>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</si>
  <si>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</si>
  <si>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</si>
  <si>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</si>
  <si>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</si>
  <si>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</si>
  <si>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</si>
  <si>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</si>
  <si>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</si>
  <si>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</si>
  <si>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</si>
  <si>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</si>
  <si>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</si>
  <si>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</si>
  <si>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</si>
  <si>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</si>
  <si>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</si>
  <si>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</si>
  <si>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</si>
  <si>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</si>
  <si>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</si>
  <si>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</si>
  <si>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</si>
  <si>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</si>
  <si>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</si>
  <si>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</si>
  <si>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</si>
  <si>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</si>
  <si>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</si>
  <si>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</si>
  <si>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</si>
  <si>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</si>
  <si>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</si>
  <si>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</si>
  <si>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</si>
  <si>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</si>
  <si>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</si>
  <si>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</si>
  <si>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</si>
  <si>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</si>
  <si>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</si>
  <si>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</si>
  <si>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</si>
  <si>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</si>
  <si>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</si>
  <si>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</si>
  <si>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</si>
  <si>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</si>
  <si>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</si>
  <si>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</si>
  <si>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</si>
  <si>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</si>
  <si>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</si>
  <si>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</si>
  <si>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</si>
  <si>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</si>
  <si>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</si>
  <si>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</si>
  <si>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</si>
  <si>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</si>
  <si>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</si>
  <si>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</si>
  <si>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</si>
  <si>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</si>
  <si>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</si>
  <si>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</si>
  <si>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</si>
  <si>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</si>
  <si>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</si>
  <si>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</si>
  <si>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</si>
  <si>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</si>
  <si>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</si>
  <si>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</si>
  <si>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</si>
  <si>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</si>
  <si>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</si>
  <si>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</si>
  <si>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</si>
  <si>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</si>
  <si>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</si>
  <si>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</si>
  <si>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</si>
  <si>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</si>
  <si>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</si>
  <si>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</si>
  <si>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</si>
  <si>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</si>
  <si>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</si>
  <si>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</si>
  <si>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</si>
  <si>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</si>
  <si>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</si>
  <si>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</si>
  <si>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</si>
  <si>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</si>
  <si>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</si>
  <si>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</si>
  <si>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</si>
  <si>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</si>
  <si>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</si>
  <si>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</si>
  <si>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</si>
  <si>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</si>
  <si>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</si>
  <si>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</si>
  <si>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</si>
  <si>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</si>
  <si>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</si>
  <si>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</si>
  <si>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</si>
  <si>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</si>
  <si>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</si>
  <si>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</si>
  <si>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</si>
  <si>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</si>
  <si>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</si>
  <si>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</si>
  <si>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</si>
  <si>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</si>
  <si>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</si>
  <si>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</si>
  <si>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</si>
  <si>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</si>
  <si>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</si>
  <si>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</si>
  <si>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</si>
  <si>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</si>
  <si>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</si>
  <si>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</si>
  <si>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</si>
  <si>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</si>
  <si>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</si>
  <si>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</si>
  <si>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</si>
  <si>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</si>
  <si>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</si>
  <si>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</si>
  <si>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</si>
  <si>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</si>
  <si>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</si>
  <si>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</si>
  <si>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</si>
  <si>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</si>
  <si>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</si>
  <si>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</si>
  <si>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</si>
  <si>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</si>
  <si>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</si>
  <si>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</si>
  <si>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</si>
  <si>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</si>
  <si>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</si>
  <si>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</si>
  <si>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</si>
  <si>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</si>
  <si>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</si>
  <si>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</si>
  <si>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</si>
  <si>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</si>
  <si>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</si>
  <si>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</si>
  <si>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</si>
  <si>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</si>
  <si>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</si>
  <si>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</si>
  <si>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</si>
  <si>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</si>
  <si>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</si>
  <si>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</si>
  <si>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</si>
  <si>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</si>
  <si>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</si>
  <si>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</si>
  <si>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</si>
  <si>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</si>
  <si>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</si>
  <si>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</si>
  <si>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</si>
  <si>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</si>
  <si>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</si>
  <si>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</si>
  <si>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</si>
  <si>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</si>
  <si>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</si>
  <si>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</si>
  <si>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</si>
  <si>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</si>
  <si>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</si>
  <si>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</si>
  <si>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</si>
  <si>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</si>
  <si>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</si>
  <si>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</si>
  <si>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</si>
  <si>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</si>
  <si>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</si>
  <si>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</si>
  <si>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</si>
  <si>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</si>
  <si>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</si>
  <si>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</si>
  <si>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</si>
  <si>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</si>
  <si>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</si>
  <si>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</si>
  <si>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</si>
  <si>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</si>
  <si>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</si>
  <si>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</si>
  <si>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</si>
  <si>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</si>
  <si>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</si>
  <si>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</si>
  <si>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</si>
  <si>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</si>
  <si>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</si>
  <si>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</si>
  <si>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</si>
  <si>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</si>
  <si>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</si>
  <si>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</si>
  <si>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</si>
  <si>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</si>
  <si>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</si>
  <si>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</si>
  <si>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</si>
  <si>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</si>
  <si>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</si>
  <si>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</si>
  <si>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</si>
  <si>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</si>
  <si>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</si>
  <si>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</si>
  <si>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</si>
  <si>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</si>
  <si>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</si>
  <si>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</si>
  <si>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</si>
  <si>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</si>
  <si>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</si>
  <si>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</si>
  <si>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</si>
  <si>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</si>
  <si>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</si>
  <si>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</si>
  <si>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</si>
  <si>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</si>
  <si>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</si>
  <si>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</si>
  <si>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</si>
  <si>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</si>
  <si>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</si>
  <si>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</si>
  <si>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</si>
  <si>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</si>
  <si>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</si>
  <si>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</si>
  <si>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</si>
  <si>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</si>
  <si>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</si>
  <si>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</si>
  <si>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</si>
  <si>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</si>
  <si>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</si>
  <si>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</si>
  <si>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</si>
  <si>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</si>
  <si>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</si>
  <si>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</si>
  <si>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</si>
  <si>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</si>
  <si>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</si>
  <si>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</si>
  <si>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</si>
  <si>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</si>
  <si>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</si>
  <si>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</si>
  <si>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</si>
  <si>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</si>
  <si>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</si>
  <si>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</si>
  <si>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</si>
  <si>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</si>
  <si>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</si>
  <si>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</si>
  <si>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</si>
  <si>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</si>
  <si>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</si>
  <si>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</si>
  <si>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</si>
  <si>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</si>
  <si>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</si>
  <si>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</si>
  <si>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</si>
  <si>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</si>
  <si>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</si>
  <si>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</si>
  <si>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</si>
  <si>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</si>
  <si>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</si>
  <si>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</si>
  <si>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</si>
  <si>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</si>
  <si>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</si>
  <si>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</si>
  <si>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</si>
  <si>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</si>
  <si>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</si>
  <si>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</si>
  <si>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</si>
  <si>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</si>
  <si>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</si>
  <si>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</si>
  <si>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</si>
  <si>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</si>
  <si>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</si>
  <si>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</si>
  <si>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</si>
  <si>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</si>
  <si>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</si>
  <si>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</si>
  <si>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</si>
  <si>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</si>
  <si>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</si>
  <si>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</si>
  <si>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</si>
  <si>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</si>
  <si>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</si>
  <si>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</si>
  <si>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</si>
  <si>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</si>
  <si>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</si>
  <si>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</si>
  <si>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</si>
  <si>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</si>
  <si>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</si>
  <si>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</si>
  <si>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</si>
  <si>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</si>
  <si>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</si>
  <si>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</si>
  <si>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</si>
  <si>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</si>
  <si>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</si>
  <si>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</si>
  <si>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</si>
  <si>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</si>
  <si>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</si>
  <si>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</si>
  <si>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</si>
  <si>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</si>
  <si>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</si>
  <si>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</si>
  <si>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</si>
  <si>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</si>
  <si>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</si>
  <si>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</si>
  <si>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</si>
  <si>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</si>
  <si>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</si>
  <si>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</si>
  <si>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</si>
  <si>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</si>
  <si>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</si>
  <si>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</si>
  <si>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</si>
  <si>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</si>
  <si>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</si>
  <si>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</si>
  <si>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</si>
  <si>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</si>
  <si>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</si>
  <si>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</si>
  <si>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</si>
  <si>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</si>
  <si>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</si>
  <si>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</si>
  <si>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</si>
  <si>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</si>
  <si>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</si>
  <si>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</si>
  <si>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</si>
  <si>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</si>
  <si>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</si>
  <si>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</si>
  <si>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</si>
  <si>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</si>
  <si>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</si>
  <si>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</si>
  <si>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</si>
  <si>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</si>
  <si>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</si>
  <si>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</si>
  <si>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</si>
  <si>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</si>
  <si>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</si>
  <si>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</si>
  <si>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</si>
  <si>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</si>
  <si>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</si>
  <si>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</si>
  <si>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</si>
  <si>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</si>
  <si>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</si>
  <si>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</si>
  <si>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</si>
  <si>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</si>
  <si>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</si>
  <si>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</si>
  <si>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</si>
  <si>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</si>
  <si>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</si>
  <si>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</si>
  <si>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</si>
  <si>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</si>
  <si>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</si>
  <si>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</si>
  <si>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</si>
  <si>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</si>
  <si>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</si>
  <si>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</si>
  <si>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</si>
  <si>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</si>
  <si>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</si>
  <si>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</si>
  <si>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</si>
  <si>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</si>
  <si>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</si>
  <si>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</si>
  <si>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</si>
  <si>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</si>
  <si>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</si>
  <si>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</si>
  <si>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</si>
  <si>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</si>
  <si>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</si>
  <si>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</si>
  <si>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</si>
  <si>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</si>
  <si>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</si>
  <si>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</si>
  <si>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</si>
  <si>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</si>
  <si>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</si>
  <si>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</si>
  <si>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</si>
  <si>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</si>
  <si>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</si>
  <si>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</si>
  <si>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</si>
  <si>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</si>
  <si>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</si>
  <si>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</si>
  <si>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</si>
  <si>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</si>
  <si>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</si>
  <si>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</si>
  <si>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</si>
  <si>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</si>
  <si>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</si>
  <si>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</si>
  <si>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</si>
  <si>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</si>
  <si>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</si>
  <si>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</si>
  <si>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</si>
  <si>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</si>
  <si>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</si>
  <si>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</si>
  <si>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</si>
  <si>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</si>
  <si>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</si>
  <si>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</si>
  <si>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</si>
  <si>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</si>
  <si>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</si>
  <si>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</si>
  <si>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</si>
  <si>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</si>
  <si>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</si>
  <si>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</si>
  <si>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</si>
  <si>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</si>
  <si>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</si>
  <si>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</si>
  <si>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</si>
  <si>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</si>
  <si>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</si>
  <si>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</si>
  <si>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</si>
  <si>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</si>
  <si>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</si>
  <si>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</si>
  <si>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</si>
  <si>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</si>
  <si>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</si>
  <si>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</si>
  <si>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</si>
  <si>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</si>
  <si>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</si>
  <si>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</si>
  <si>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</si>
  <si>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</si>
  <si>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</si>
  <si>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</si>
  <si>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</si>
  <si>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</si>
  <si>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</si>
  <si>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</si>
  <si>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</si>
  <si>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</si>
  <si>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</si>
  <si>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</si>
  <si>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</si>
  <si>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</si>
  <si>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</si>
  <si>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</si>
  <si>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</si>
  <si>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</si>
  <si>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</si>
  <si>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</si>
  <si>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</si>
  <si>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</si>
  <si>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</si>
  <si>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</si>
  <si>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</si>
  <si>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</si>
  <si>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</si>
  <si>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</si>
  <si>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</si>
  <si>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</si>
  <si>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</si>
  <si>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</si>
  <si>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</si>
  <si>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</si>
  <si>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</si>
  <si>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</si>
  <si>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</si>
  <si>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</si>
  <si>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</si>
  <si>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</si>
  <si>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</si>
  <si>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</si>
  <si>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</si>
  <si>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</si>
  <si>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</si>
  <si>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</si>
  <si>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</si>
  <si>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</si>
  <si>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</si>
  <si>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</si>
  <si>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</si>
  <si>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</si>
  <si>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</si>
  <si>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</si>
  <si>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</si>
  <si>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</si>
  <si>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</si>
  <si>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</si>
  <si>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</si>
  <si>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</si>
  <si>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</si>
  <si>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</si>
  <si>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</si>
  <si>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</si>
  <si>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</si>
  <si>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</si>
  <si>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</si>
  <si>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</si>
  <si>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</si>
  <si>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</si>
  <si>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</si>
  <si>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</si>
  <si>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</si>
  <si>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</si>
  <si>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</si>
  <si>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</si>
  <si>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</si>
  <si>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</si>
  <si>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</si>
  <si>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</si>
  <si>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</si>
  <si>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</si>
  <si>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</si>
  <si>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</si>
  <si>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</si>
  <si>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</si>
  <si>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</si>
  <si>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</si>
  <si>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</si>
  <si>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</si>
  <si>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</si>
  <si>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</si>
  <si>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</si>
  <si>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</si>
  <si>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</si>
  <si>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</si>
  <si>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</si>
  <si>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</si>
  <si>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</si>
  <si>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</si>
  <si>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</si>
  <si>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</si>
  <si>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</si>
  <si>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</si>
  <si>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</si>
  <si>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</si>
  <si>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</si>
  <si>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</si>
  <si>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</si>
  <si>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</si>
  <si>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</si>
  <si>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</si>
  <si>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</si>
  <si>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</si>
  <si>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</si>
  <si>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</si>
  <si>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</si>
  <si>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</si>
  <si>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</si>
  <si>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</si>
  <si>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</si>
  <si>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</si>
  <si>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</si>
  <si>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</si>
  <si>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</si>
  <si>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</si>
  <si>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</si>
  <si>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</si>
  <si>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</si>
  <si>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</si>
  <si>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</si>
  <si>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</si>
  <si>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</si>
  <si>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</si>
  <si>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</si>
  <si>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</si>
  <si>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</si>
  <si>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</si>
  <si>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</si>
  <si>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</si>
  <si>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</si>
  <si>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</si>
  <si>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</si>
  <si>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</si>
  <si>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</si>
  <si>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</si>
  <si>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</si>
  <si>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</si>
  <si>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</si>
  <si>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</si>
  <si>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</si>
  <si>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</si>
  <si>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</si>
  <si>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</si>
  <si>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</si>
  <si>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</si>
  <si>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</si>
  <si>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</si>
  <si>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</si>
  <si>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</si>
  <si>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</si>
  <si>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</si>
  <si>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</si>
  <si>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</si>
  <si>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</si>
  <si>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</si>
  <si>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</si>
  <si>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</si>
  <si>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</si>
  <si>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</si>
  <si>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</si>
  <si>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</si>
  <si>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</si>
  <si>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</si>
  <si>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</si>
  <si>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</si>
  <si>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</si>
  <si>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</si>
  <si>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</si>
  <si>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</si>
  <si>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</si>
  <si>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</si>
  <si>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</si>
  <si>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</si>
  <si>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</si>
  <si>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</si>
  <si>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</si>
  <si>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</si>
  <si>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</si>
  <si>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</si>
  <si>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</si>
  <si>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</si>
  <si>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</si>
  <si>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</si>
  <si>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</si>
  <si>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</si>
  <si>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</si>
  <si>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</si>
  <si>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</si>
  <si>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</si>
  <si>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</si>
  <si>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</si>
  <si>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</si>
  <si>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</si>
  <si>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</si>
  <si>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</si>
  <si>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</si>
  <si>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</si>
  <si>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</si>
  <si>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</si>
  <si>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</si>
  <si>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</si>
  <si>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</si>
  <si>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</si>
  <si>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</si>
  <si>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</si>
  <si>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</si>
  <si>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</si>
  <si>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</si>
  <si>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</si>
  <si>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</si>
  <si>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</si>
  <si>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</si>
  <si>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</si>
  <si>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</si>
  <si>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</si>
  <si>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</si>
  <si>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</si>
  <si>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</si>
  <si>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</si>
  <si>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</si>
  <si>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</si>
  <si>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</si>
  <si>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</si>
  <si>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</si>
  <si>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</si>
  <si>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</si>
  <si>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</si>
  <si>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</si>
  <si>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</si>
  <si>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</si>
  <si>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</si>
  <si>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</si>
  <si>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</si>
  <si>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</si>
  <si>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</si>
  <si>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</si>
  <si>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</si>
  <si>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</si>
  <si>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</si>
  <si>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</si>
  <si>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</si>
  <si>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</si>
  <si>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</si>
  <si>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</si>
  <si>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</si>
  <si>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</si>
  <si>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</si>
  <si>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</si>
  <si>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</si>
  <si>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</si>
  <si>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</si>
  <si>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</si>
  <si>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</si>
  <si>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</si>
  <si>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</si>
  <si>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</si>
  <si>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</si>
  <si>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</si>
  <si>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</si>
  <si>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</si>
  <si>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</si>
  <si>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</si>
  <si>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</si>
  <si>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</si>
  <si>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</si>
  <si>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</si>
  <si>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</si>
  <si>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</si>
  <si>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</si>
  <si>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</si>
  <si>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</si>
  <si>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</si>
  <si>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</si>
  <si>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</si>
  <si>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</si>
  <si>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</si>
  <si>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</si>
  <si>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</si>
  <si>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</si>
  <si>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</si>
  <si>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</si>
  <si>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</si>
  <si>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</si>
  <si>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</si>
  <si>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</si>
  <si>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</si>
  <si>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</si>
  <si>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</si>
  <si>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</si>
  <si>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</si>
  <si>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</si>
  <si>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</si>
  <si>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</si>
  <si>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</si>
  <si>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</si>
  <si>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</si>
  <si>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</si>
  <si>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</si>
  <si>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</si>
  <si>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</si>
  <si>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</si>
  <si>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</si>
  <si>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</si>
  <si>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</si>
  <si>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</si>
  <si>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</si>
  <si>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</si>
  <si>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</si>
  <si>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</si>
  <si>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</si>
  <si>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</si>
  <si>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</si>
  <si>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</si>
  <si>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</si>
  <si>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</si>
  <si>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</si>
  <si>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</si>
  <si>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</si>
  <si>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</si>
  <si>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</si>
  <si>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</si>
  <si>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</si>
  <si>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</si>
  <si>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</si>
  <si>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</si>
  <si>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</si>
  <si>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</si>
  <si>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</si>
  <si>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</si>
  <si>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</si>
  <si>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</si>
  <si>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</si>
  <si>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</si>
  <si>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</si>
  <si>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</si>
  <si>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</si>
  <si>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</si>
  <si>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</si>
  <si>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</si>
  <si>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</si>
  <si>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</si>
  <si>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</si>
  <si>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</si>
  <si>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</si>
  <si>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</si>
  <si>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</si>
  <si>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</si>
  <si>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</si>
  <si>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</si>
  <si>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</si>
  <si>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</si>
  <si>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</si>
  <si>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</si>
  <si>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</si>
  <si>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</si>
  <si>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</si>
  <si>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</si>
  <si>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</si>
  <si>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</si>
  <si>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</si>
  <si>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</si>
  <si>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</si>
  <si>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</si>
  <si>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</si>
  <si>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</si>
  <si>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</si>
  <si>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</si>
  <si>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</si>
  <si>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</si>
  <si>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</si>
  <si>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</si>
  <si>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</si>
  <si>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</si>
  <si>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</si>
  <si>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</si>
  <si>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</si>
  <si>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</si>
  <si>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</si>
  <si>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</si>
  <si>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</si>
  <si>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</si>
  <si>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</si>
  <si>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</si>
  <si>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</si>
  <si>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</si>
  <si>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</si>
  <si>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</si>
  <si>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</si>
  <si>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</si>
  <si>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</si>
  <si>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</si>
  <si>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</si>
  <si>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</si>
  <si>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</si>
  <si>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</si>
  <si>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</si>
  <si>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</si>
  <si>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</si>
  <si>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</si>
  <si>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</si>
  <si>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</si>
  <si>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</si>
  <si>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</si>
  <si>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</si>
  <si>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</si>
  <si>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</si>
  <si>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</si>
  <si>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</si>
  <si>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</si>
  <si>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</si>
  <si>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</si>
  <si>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</si>
  <si>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</si>
  <si>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</si>
  <si>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</si>
  <si>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</si>
  <si>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</si>
  <si>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</si>
  <si>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</si>
  <si>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</si>
  <si>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</si>
  <si>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</si>
  <si>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</si>
  <si>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</si>
  <si>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</si>
  <si>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</si>
  <si>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</si>
  <si>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</si>
  <si>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</si>
  <si>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</si>
  <si>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</si>
  <si>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</si>
  <si>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</si>
  <si>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</si>
  <si>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</si>
  <si>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</si>
  <si>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</si>
  <si>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</si>
  <si>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</si>
  <si>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</si>
  <si>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</si>
  <si>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</si>
  <si>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</si>
  <si>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</si>
  <si>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</si>
  <si>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</si>
  <si>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</si>
  <si>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</si>
  <si>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</si>
  <si>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</si>
  <si>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</si>
  <si>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</si>
  <si>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</si>
  <si>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</si>
  <si>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</si>
  <si>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</si>
  <si>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</si>
  <si>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</si>
  <si>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</si>
  <si>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</si>
  <si>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</si>
  <si>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</si>
  <si>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</si>
  <si>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</si>
  <si>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</si>
  <si>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</si>
  <si>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</si>
  <si>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</si>
  <si>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</si>
  <si>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</si>
  <si>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</si>
  <si>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</si>
  <si>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</si>
  <si>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</si>
  <si>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</si>
  <si>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</si>
  <si>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</si>
  <si>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</si>
  <si>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</si>
  <si>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</si>
  <si>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</si>
  <si>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</si>
  <si>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</si>
  <si>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</si>
  <si>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</si>
  <si>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</si>
  <si>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</si>
  <si>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</si>
  <si>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</si>
  <si>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</si>
  <si>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</si>
  <si>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</si>
  <si>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</si>
  <si>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</si>
  <si>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</si>
  <si>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</si>
  <si>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</si>
  <si>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</si>
  <si>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</si>
  <si>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</si>
  <si>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</si>
  <si>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</si>
  <si>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</si>
  <si>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</si>
  <si>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</si>
  <si>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</si>
  <si>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</si>
  <si>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</si>
  <si>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</si>
  <si>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</si>
  <si>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</si>
  <si>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</si>
  <si>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</si>
  <si>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</si>
  <si>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</si>
  <si>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</si>
  <si>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</si>
  <si>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</si>
  <si>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</si>
  <si>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</si>
  <si>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</si>
  <si>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</si>
  <si>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</si>
  <si>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</si>
  <si>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</si>
  <si>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</si>
  <si>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</si>
  <si>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</si>
  <si>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</si>
  <si>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</si>
  <si>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</si>
  <si>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</si>
  <si>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</si>
  <si>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</si>
  <si>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</si>
  <si>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</si>
  <si>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</si>
  <si>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</si>
  <si>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</si>
  <si>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</si>
  <si>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</si>
  <si>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</si>
  <si>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</si>
  <si>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</si>
  <si>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</si>
  <si>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</si>
  <si>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</si>
  <si>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</si>
  <si>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</si>
  <si>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</si>
  <si>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</si>
  <si>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</si>
  <si>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</si>
  <si>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</si>
  <si>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</si>
  <si>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</si>
  <si>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</si>
  <si>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</si>
  <si>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</si>
  <si>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</si>
  <si>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</si>
  <si>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</si>
  <si>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</si>
  <si>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</si>
  <si>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</si>
  <si>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</si>
  <si>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</si>
  <si>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</si>
  <si>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</si>
  <si>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</si>
  <si>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</si>
  <si>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</si>
  <si>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</si>
  <si>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</si>
  <si>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</si>
  <si>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</si>
  <si>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</si>
  <si>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</si>
  <si>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</si>
  <si>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</si>
  <si>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</si>
  <si>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</si>
  <si>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</si>
  <si>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</si>
  <si>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</si>
  <si>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</si>
  <si>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</si>
  <si>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</si>
  <si>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</si>
  <si>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</si>
  <si>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</si>
  <si>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</si>
  <si>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</si>
  <si>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</si>
  <si>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</si>
  <si>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</si>
  <si>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</si>
  <si>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</si>
  <si>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</si>
  <si>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</si>
  <si>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</si>
  <si>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</si>
  <si>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</si>
  <si>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</si>
  <si>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</si>
  <si>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</si>
  <si>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</si>
  <si>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</si>
  <si>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</si>
  <si>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</si>
  <si>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</si>
  <si>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</si>
  <si>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</si>
  <si>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</si>
  <si>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</si>
  <si>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</si>
  <si>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</si>
  <si>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</si>
  <si>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</si>
  <si>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</si>
  <si>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</si>
  <si>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</si>
  <si>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</si>
  <si>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</si>
  <si>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</si>
  <si>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</si>
  <si>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</si>
  <si>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</si>
  <si>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</si>
  <si>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</si>
  <si>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</si>
  <si>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</si>
  <si>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</si>
  <si>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</si>
  <si>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</si>
  <si>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</si>
  <si>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</si>
  <si>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</si>
  <si>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</si>
  <si>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</si>
  <si>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</si>
  <si>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</si>
  <si>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</si>
  <si>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</si>
  <si>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</si>
  <si>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</si>
  <si>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</si>
  <si>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</si>
  <si>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</si>
  <si>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</si>
  <si>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</si>
  <si>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</si>
  <si>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</si>
  <si>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</si>
  <si>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</si>
  <si>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</si>
  <si>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</si>
  <si>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</si>
  <si>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</si>
  <si>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</si>
  <si>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</si>
  <si>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</si>
  <si>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</si>
  <si>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</si>
  <si>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</si>
  <si>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</si>
  <si>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</si>
  <si>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</si>
  <si>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</si>
  <si>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</si>
  <si>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</si>
  <si>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</si>
  <si>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</si>
  <si>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</si>
  <si>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</si>
  <si>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</si>
  <si>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</si>
  <si>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</si>
  <si>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</si>
  <si>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</si>
  <si>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</si>
  <si>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</si>
  <si>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</si>
  <si>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</si>
  <si>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</si>
  <si>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</si>
  <si>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</si>
  <si>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</si>
  <si>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</si>
  <si>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</si>
  <si>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</si>
  <si>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</si>
  <si>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</si>
  <si>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</si>
  <si>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</si>
  <si>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</si>
  <si>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</si>
  <si>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</si>
  <si>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</si>
  <si>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</si>
  <si>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</si>
  <si>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</si>
  <si>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</si>
  <si>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</si>
  <si>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</si>
  <si>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</si>
  <si>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</si>
  <si>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</si>
  <si>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</si>
  <si>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</si>
  <si>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</si>
  <si>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</si>
  <si>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</si>
  <si>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</si>
  <si>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</si>
  <si>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</si>
  <si>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</si>
  <si>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</si>
  <si>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</si>
  <si>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</si>
  <si>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</si>
  <si>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</si>
  <si>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</si>
  <si>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</si>
  <si>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</si>
  <si>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</si>
  <si>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</si>
  <si>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</si>
  <si>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</si>
  <si>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</si>
  <si>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</si>
  <si>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</si>
  <si>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</si>
  <si>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</si>
  <si>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</si>
  <si>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</si>
  <si>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</si>
  <si>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</si>
  <si>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</si>
  <si>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</si>
  <si>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</si>
  <si>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</si>
  <si>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</si>
  <si>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</si>
  <si>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</si>
  <si>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</si>
  <si>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</si>
  <si>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</si>
  <si>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</si>
  <si>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</si>
  <si>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</si>
  <si>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</si>
  <si>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</si>
  <si>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</si>
  <si>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</si>
  <si>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</si>
  <si>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</si>
  <si>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</si>
  <si>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</si>
  <si>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</si>
  <si>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</si>
  <si>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</si>
  <si>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</si>
  <si>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</si>
  <si>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</si>
  <si>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</si>
  <si>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</si>
  <si>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</si>
  <si>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</si>
  <si>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</si>
  <si>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</si>
  <si>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</si>
  <si>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</si>
  <si>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</si>
  <si>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</si>
  <si>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</si>
  <si>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</si>
  <si>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</si>
  <si>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</si>
  <si>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</si>
  <si>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</si>
  <si>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</si>
  <si>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</si>
  <si>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</si>
  <si>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</si>
  <si>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</si>
  <si>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</si>
  <si>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</si>
  <si>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</si>
  <si>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</si>
  <si>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</si>
  <si>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</si>
  <si>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</si>
  <si>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</si>
  <si>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</si>
  <si>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</si>
  <si>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</si>
  <si>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</si>
  <si>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</si>
  <si>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</si>
  <si>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</si>
  <si>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</si>
  <si>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</si>
  <si>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</si>
  <si>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</si>
  <si>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</si>
  <si>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</si>
  <si>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</si>
  <si>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</si>
  <si>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</si>
  <si>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</si>
  <si>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</si>
  <si>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</si>
  <si>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</si>
  <si>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</si>
  <si>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</si>
  <si>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</si>
  <si>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</si>
  <si>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</si>
  <si>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</si>
  <si>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</si>
  <si>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</si>
  <si>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</si>
  <si>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</si>
  <si>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</si>
  <si>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</si>
  <si>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</si>
  <si>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</si>
  <si>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</si>
  <si>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</si>
  <si>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</si>
  <si>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</si>
  <si>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</si>
  <si>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</si>
  <si>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</si>
  <si>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</si>
  <si>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</si>
  <si>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</si>
  <si>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</si>
  <si>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</si>
  <si>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</si>
  <si>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</si>
  <si>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</si>
  <si>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</si>
  <si>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</si>
  <si>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</si>
  <si>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</si>
  <si>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</si>
  <si>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</si>
  <si>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</si>
  <si>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</si>
  <si>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</si>
  <si>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</si>
  <si>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</si>
  <si>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</si>
  <si>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</si>
  <si>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</si>
  <si>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</si>
  <si>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</si>
  <si>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</si>
  <si>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</si>
  <si>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</si>
  <si>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</si>
  <si>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</si>
  <si>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</si>
  <si>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</si>
  <si>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</si>
  <si>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</si>
  <si>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</si>
  <si>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</si>
  <si>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</si>
  <si>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</si>
  <si>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</si>
  <si>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</si>
  <si>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</si>
  <si>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</si>
  <si>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</si>
  <si>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</si>
  <si>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</si>
  <si>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</si>
  <si>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</si>
  <si>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</si>
  <si>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</si>
  <si>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</si>
  <si>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</si>
  <si>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</si>
  <si>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</si>
  <si>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</si>
  <si>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</si>
  <si>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</si>
  <si>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</si>
  <si>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</si>
  <si>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</si>
  <si>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</si>
  <si>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</si>
  <si>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</si>
  <si>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</si>
  <si>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</si>
  <si>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</si>
  <si>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</si>
  <si>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</si>
  <si>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</si>
  <si>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</si>
  <si>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</si>
  <si>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</si>
  <si>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</si>
  <si>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</si>
  <si>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</si>
  <si>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</si>
  <si>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</si>
  <si>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</si>
  <si>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</si>
  <si>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</si>
  <si>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</si>
  <si>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</si>
  <si>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</si>
  <si>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</si>
  <si>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</si>
  <si>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</si>
  <si>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</si>
  <si>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</si>
  <si>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</si>
  <si>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</si>
  <si>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</si>
  <si>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</si>
  <si>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</si>
  <si>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</si>
  <si>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</si>
  <si>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</si>
  <si>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</si>
  <si>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</si>
  <si>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</si>
  <si>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</si>
  <si>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</si>
  <si>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</si>
  <si>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</si>
  <si>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</si>
  <si>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</si>
  <si>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</si>
  <si>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</si>
  <si>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</si>
  <si>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</si>
  <si>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</si>
  <si>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</si>
  <si>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</si>
  <si>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</si>
  <si>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</si>
  <si>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</si>
  <si>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</si>
  <si>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</si>
  <si>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</si>
  <si>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</si>
  <si>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</si>
  <si>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</si>
  <si>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</si>
  <si>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</si>
  <si>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</si>
  <si>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</si>
  <si>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</si>
  <si>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</si>
  <si>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</si>
  <si>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</si>
  <si>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</si>
  <si>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</si>
  <si>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</si>
  <si>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</si>
  <si>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</si>
  <si>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</si>
  <si>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</si>
  <si>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</si>
  <si>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</si>
  <si>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</si>
  <si>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</si>
  <si>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</si>
  <si>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</si>
  <si>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</si>
  <si>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</si>
  <si>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</si>
  <si>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</si>
  <si>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</si>
  <si>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</si>
  <si>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</si>
  <si>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</si>
  <si>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</si>
  <si>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</si>
  <si>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</si>
  <si>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</si>
  <si>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</si>
  <si>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</si>
  <si>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</si>
  <si>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</si>
  <si>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</si>
  <si>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</si>
  <si>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</si>
  <si>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</si>
  <si>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</si>
  <si>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</si>
  <si>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</si>
  <si>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</si>
  <si>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</si>
  <si>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</si>
  <si>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</si>
  <si>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</si>
  <si>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</si>
  <si>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</si>
  <si>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</si>
  <si>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</si>
  <si>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</si>
  <si>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</si>
  <si>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</si>
  <si>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</si>
  <si>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</si>
  <si>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</si>
  <si>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</si>
  <si>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</si>
  <si>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</si>
  <si>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</si>
  <si>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</si>
  <si>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</si>
  <si>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</si>
  <si>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</si>
  <si>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</si>
  <si>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</si>
  <si>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</si>
  <si>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</si>
  <si>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</si>
  <si>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</si>
  <si>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</si>
  <si>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</si>
  <si>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</si>
  <si>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</si>
  <si>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</si>
  <si>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</si>
  <si>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</si>
  <si>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</si>
  <si>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</si>
  <si>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</si>
  <si>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</si>
  <si>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</si>
  <si>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</si>
  <si>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</si>
  <si>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</si>
  <si>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</si>
  <si>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</si>
  <si>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</si>
  <si>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</si>
  <si>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</si>
  <si>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</si>
  <si>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</si>
  <si>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</si>
  <si>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</si>
  <si>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</si>
  <si>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</si>
  <si>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</si>
  <si>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</si>
  <si>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</si>
  <si>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</si>
  <si>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</si>
  <si>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</si>
  <si>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</si>
  <si>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</si>
  <si>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</si>
  <si>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</si>
  <si>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</si>
  <si>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</si>
  <si>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</si>
  <si>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</si>
  <si>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</si>
  <si>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</si>
  <si>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</si>
  <si>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</si>
  <si>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</si>
  <si>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</si>
  <si>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</si>
  <si>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</si>
  <si>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</si>
  <si>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</si>
  <si>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</si>
  <si>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</si>
  <si>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</si>
  <si>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</si>
  <si>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</si>
  <si>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</si>
  <si>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</si>
  <si>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</si>
  <si>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</si>
  <si>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</si>
  <si>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</si>
  <si>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</si>
  <si>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</si>
  <si>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</si>
  <si>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</si>
  <si>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</si>
  <si>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</si>
  <si>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</si>
  <si>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</si>
  <si>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</si>
  <si>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</si>
  <si>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</si>
  <si>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</si>
  <si>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</si>
  <si>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</si>
  <si>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</si>
  <si>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</si>
  <si>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</si>
  <si>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</si>
  <si>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</si>
  <si>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</si>
  <si>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</si>
  <si>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</si>
  <si>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</si>
  <si>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</si>
  <si>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</si>
  <si>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</si>
  <si>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</si>
  <si>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</si>
  <si>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</si>
  <si>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</si>
  <si>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</si>
  <si>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</si>
  <si>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</si>
  <si>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</si>
  <si>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</si>
  <si>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</si>
  <si>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</si>
  <si>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</si>
  <si>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</si>
  <si>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</si>
  <si>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</si>
  <si>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</si>
  <si>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</si>
  <si>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</si>
  <si>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</si>
  <si>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</si>
  <si>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</si>
  <si>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</si>
  <si>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</si>
  <si>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</si>
  <si>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</si>
  <si>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</si>
  <si>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</si>
  <si>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</si>
  <si>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</si>
  <si>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</si>
  <si>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</si>
  <si>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</si>
  <si>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</si>
  <si>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</si>
  <si>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</si>
  <si>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</si>
  <si>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</si>
  <si>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</si>
  <si>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</si>
  <si>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</si>
  <si>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</si>
  <si>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</si>
  <si>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</si>
  <si>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</si>
  <si>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</si>
  <si>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</si>
  <si>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</si>
  <si>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</si>
  <si>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</si>
  <si>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</si>
  <si>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</si>
  <si>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</si>
  <si>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</si>
  <si>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</si>
  <si>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</si>
  <si>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</si>
  <si>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</si>
  <si>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</si>
  <si>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</si>
  <si>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</si>
  <si>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</si>
  <si>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</si>
  <si>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</si>
  <si>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</si>
  <si>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</si>
  <si>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</si>
  <si>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</si>
  <si>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</si>
  <si>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</si>
  <si>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</si>
  <si>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</si>
  <si>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</si>
  <si>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</si>
  <si>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</si>
  <si>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</si>
  <si>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</si>
  <si>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</si>
  <si>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</si>
  <si>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</si>
  <si>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</si>
  <si>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</si>
  <si>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</si>
  <si>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</si>
  <si>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</si>
  <si>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</si>
  <si>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</si>
  <si>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</si>
  <si>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</si>
  <si>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</si>
  <si>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</si>
  <si>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</si>
  <si>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</si>
  <si>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</si>
  <si>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</si>
  <si>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</si>
  <si>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</si>
  <si>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</si>
  <si>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</si>
  <si>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</si>
  <si>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</si>
  <si>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</si>
  <si>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</si>
  <si>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</si>
  <si>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</si>
  <si>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</si>
  <si>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</si>
  <si>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</si>
  <si>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</si>
  <si>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</si>
  <si>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</si>
  <si>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</si>
  <si>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</si>
  <si>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</si>
  <si>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</si>
  <si>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</si>
  <si>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</si>
  <si>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</si>
  <si>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</si>
  <si>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</si>
  <si>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</si>
  <si>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</si>
  <si>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</si>
  <si>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</si>
  <si>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</si>
  <si>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</si>
  <si>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</si>
  <si>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</si>
  <si>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</si>
  <si>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</si>
  <si>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</si>
  <si>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</si>
  <si>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</si>
  <si>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</si>
  <si>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</si>
  <si>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</si>
  <si>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</si>
  <si>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</si>
  <si>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</si>
  <si>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</si>
  <si>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</si>
  <si>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</si>
  <si>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</si>
  <si>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</si>
  <si>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</si>
  <si>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</si>
  <si>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</si>
  <si>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</si>
  <si>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</si>
  <si>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</si>
  <si>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</si>
  <si>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</si>
  <si>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</si>
  <si>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</si>
  <si>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</si>
  <si>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</si>
  <si>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</si>
  <si>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</si>
  <si>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</si>
  <si>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</si>
  <si>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</si>
  <si>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</si>
  <si>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</si>
  <si>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</si>
  <si>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</si>
  <si>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</si>
  <si>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</si>
  <si>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</si>
  <si>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</si>
  <si>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</si>
  <si>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</si>
  <si>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</si>
  <si>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</si>
  <si>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</si>
  <si>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</si>
  <si>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</si>
  <si>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</si>
  <si>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</si>
  <si>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</si>
  <si>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</si>
  <si>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</si>
  <si>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</si>
  <si>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</si>
  <si>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</si>
  <si>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</si>
  <si>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</si>
  <si>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</si>
  <si>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</si>
  <si>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</si>
  <si>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</si>
  <si>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</si>
  <si>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</si>
  <si>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</si>
  <si>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</si>
  <si>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</si>
  <si>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</si>
  <si>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</si>
  <si>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</si>
  <si>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</si>
  <si>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</si>
  <si>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</si>
  <si>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</si>
  <si>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</si>
  <si>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</si>
  <si>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</si>
  <si>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</si>
  <si>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</si>
  <si>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</si>
  <si>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</si>
  <si>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</si>
  <si>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</si>
  <si>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</si>
  <si>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</si>
  <si>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</si>
  <si>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</si>
  <si>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</si>
  <si>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</si>
  <si>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</si>
  <si>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</si>
  <si>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</si>
  <si>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</si>
  <si>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</si>
  <si>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</si>
  <si>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</si>
  <si>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</si>
  <si>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</si>
  <si>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</si>
  <si>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</si>
  <si>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</si>
  <si>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</si>
  <si>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</si>
  <si>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</si>
  <si>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</si>
  <si>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</si>
  <si>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</si>
  <si>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</si>
  <si>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</si>
  <si>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</si>
  <si>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</si>
  <si>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</si>
  <si>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</si>
  <si>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</si>
  <si>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</si>
  <si>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</si>
  <si>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</si>
  <si>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</si>
  <si>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</si>
  <si>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</si>
  <si>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</si>
  <si>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</si>
  <si>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</si>
  <si>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</si>
  <si>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</si>
  <si>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</si>
  <si>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</si>
  <si>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</si>
  <si>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</si>
  <si>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</si>
  <si>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</si>
  <si>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</si>
  <si>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</si>
  <si>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</si>
  <si>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</si>
  <si>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</si>
  <si>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</si>
  <si>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</si>
  <si>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</si>
  <si>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</si>
  <si>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</si>
  <si>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</si>
  <si>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</si>
  <si>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</si>
  <si>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</si>
  <si>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</si>
  <si>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</si>
  <si>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</si>
  <si>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</si>
  <si>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</si>
  <si>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</si>
  <si>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</si>
  <si>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</si>
  <si>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</si>
  <si>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</si>
  <si>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</si>
  <si>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</si>
  <si>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</si>
  <si>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</si>
  <si>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</si>
  <si>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</si>
  <si>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</si>
  <si>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</si>
  <si>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</si>
  <si>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</si>
  <si>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</si>
  <si>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</si>
  <si>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</si>
  <si>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</si>
  <si>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</si>
  <si>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</si>
  <si>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</si>
  <si>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</si>
  <si>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</si>
  <si>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</si>
  <si>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</si>
  <si>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</si>
  <si>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</si>
  <si>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</si>
  <si>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</si>
  <si>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</si>
  <si>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</si>
  <si>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</si>
  <si>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</si>
  <si>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</si>
  <si>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</si>
  <si>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</si>
  <si>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</si>
  <si>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</si>
  <si>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</si>
  <si>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</si>
  <si>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</si>
  <si>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</si>
  <si>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</si>
  <si>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</si>
  <si>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</si>
  <si>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</si>
  <si>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</si>
  <si>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</si>
  <si>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</si>
  <si>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</si>
  <si>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</si>
  <si>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</si>
  <si>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</si>
  <si>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</si>
  <si>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</si>
  <si>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</si>
  <si>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</si>
  <si>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</si>
  <si>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</si>
  <si>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</si>
  <si>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</si>
  <si>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</si>
  <si>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</si>
  <si>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</si>
  <si>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</si>
  <si>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</si>
  <si>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</si>
  <si>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</si>
  <si>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</si>
  <si>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</si>
  <si>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</si>
  <si>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</si>
  <si>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</si>
  <si>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</si>
  <si>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</si>
  <si>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</si>
  <si>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</si>
  <si>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</si>
  <si>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</si>
  <si>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</si>
  <si>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</si>
  <si>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</si>
  <si>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</si>
  <si>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</si>
  <si>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</si>
  <si>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</si>
  <si>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</si>
  <si>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</si>
  <si>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</si>
  <si>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</si>
  <si>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</si>
  <si>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</si>
  <si>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</si>
  <si>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</si>
  <si>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</si>
  <si>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</si>
  <si>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</si>
  <si>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</si>
  <si>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</si>
  <si>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</si>
  <si>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</si>
  <si>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</si>
  <si>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</si>
  <si>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</si>
  <si>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</si>
  <si>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</si>
  <si>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</si>
  <si>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</si>
  <si>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</si>
  <si>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</si>
  <si>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</si>
  <si>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</si>
  <si>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</si>
  <si>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</si>
  <si>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</si>
  <si>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</si>
  <si>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</si>
  <si>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</si>
  <si>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</si>
  <si>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</si>
  <si>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</si>
  <si>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</si>
  <si>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</si>
  <si>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</si>
  <si>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</si>
  <si>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</si>
  <si>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</si>
  <si>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</si>
  <si>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</si>
  <si>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</si>
  <si>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</si>
  <si>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</si>
  <si>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</si>
  <si>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</si>
  <si>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</si>
  <si>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</si>
  <si>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</si>
  <si>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</si>
  <si>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</si>
  <si>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</si>
  <si>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</si>
  <si>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</si>
  <si>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</si>
  <si>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</si>
  <si>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</si>
  <si>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</si>
  <si>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</si>
  <si>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</si>
  <si>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</si>
  <si>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</si>
  <si>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</si>
  <si>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</si>
  <si>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</si>
  <si>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</si>
  <si>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</si>
  <si>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</si>
  <si>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</si>
  <si>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</si>
  <si>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</si>
  <si>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</si>
  <si>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</si>
  <si>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</si>
  <si>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</si>
  <si>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</si>
  <si>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</si>
  <si>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</si>
  <si>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</si>
  <si>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</si>
  <si>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</si>
  <si>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</si>
  <si>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</si>
  <si>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</si>
  <si>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</si>
  <si>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</si>
  <si>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</si>
  <si>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</si>
  <si>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</si>
  <si>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</si>
  <si>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</si>
  <si>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</si>
  <si>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</si>
  <si>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</si>
  <si>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</si>
  <si>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</si>
  <si>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</si>
  <si>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</si>
  <si>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</si>
  <si>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</si>
  <si>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</si>
  <si>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</si>
  <si>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</si>
  <si>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</si>
  <si>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</si>
  <si>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</si>
  <si>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</si>
  <si>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</si>
  <si>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</si>
  <si>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</si>
  <si>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</si>
  <si>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</si>
  <si>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</si>
  <si>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</si>
  <si>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</si>
  <si>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</si>
  <si>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</si>
  <si>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</si>
  <si>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</si>
  <si>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</si>
  <si>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</si>
  <si>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</si>
  <si>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</si>
  <si>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</si>
  <si>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</si>
  <si>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</si>
  <si>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</si>
  <si>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</si>
  <si>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</si>
  <si>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</si>
  <si>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</si>
  <si>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</si>
  <si>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</si>
  <si>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</si>
  <si>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</si>
  <si>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</si>
  <si>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</si>
  <si>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</si>
  <si>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</si>
  <si>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</si>
  <si>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</si>
  <si>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</si>
  <si>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</si>
  <si>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</si>
  <si>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</si>
  <si>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</si>
  <si>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</si>
  <si>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</si>
  <si>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</si>
  <si>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</si>
  <si>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</si>
  <si>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</si>
  <si>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</si>
  <si>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</si>
  <si>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</si>
  <si>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</si>
  <si>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</si>
  <si>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</si>
  <si>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</si>
  <si>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</si>
  <si>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</si>
  <si>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</si>
  <si>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</si>
  <si>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</si>
  <si>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</si>
  <si>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</si>
  <si>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</si>
  <si>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</si>
  <si>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</si>
  <si>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</si>
  <si>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</si>
  <si>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</si>
  <si>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</si>
  <si>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</si>
  <si>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</si>
  <si>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</si>
  <si>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</si>
  <si>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</si>
  <si>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</si>
  <si>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</si>
  <si>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</si>
  <si>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</si>
  <si>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</si>
  <si>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</si>
  <si>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</si>
  <si>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</si>
  <si>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</si>
  <si>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</si>
  <si>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</si>
  <si>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</si>
  <si>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</si>
  <si>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</si>
  <si>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</si>
  <si>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</si>
  <si>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</si>
  <si>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</si>
  <si>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</si>
  <si>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</si>
  <si>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</si>
  <si>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</si>
  <si>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</si>
  <si>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</si>
  <si>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</si>
  <si>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</si>
  <si>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</si>
  <si>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</si>
  <si>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</si>
  <si>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</si>
  <si>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</si>
  <si>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</si>
  <si>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</si>
  <si>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</si>
  <si>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</si>
  <si>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</si>
  <si>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</si>
  <si>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</si>
  <si>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</si>
  <si>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</si>
  <si>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</si>
  <si>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</si>
  <si>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</si>
  <si>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</si>
  <si>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</si>
  <si>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</si>
  <si>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</si>
  <si>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</si>
  <si>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</si>
  <si>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</si>
  <si>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</si>
  <si>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</si>
  <si>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</si>
  <si>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</si>
  <si>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</si>
  <si>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</si>
  <si>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</si>
  <si>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</si>
  <si>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</si>
  <si>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</si>
  <si>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</si>
  <si>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</si>
  <si>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</si>
  <si>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</si>
  <si>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</si>
  <si>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</si>
  <si>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</si>
  <si>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</si>
  <si>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</si>
  <si>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</si>
  <si>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</si>
  <si>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</si>
  <si>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</si>
  <si>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</si>
  <si>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</si>
  <si>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</si>
  <si>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</si>
  <si>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</si>
  <si>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</si>
  <si>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</si>
  <si>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</si>
  <si>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</si>
  <si>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</si>
  <si>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</si>
  <si>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</si>
  <si>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</si>
  <si>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</si>
  <si>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</si>
  <si>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</si>
  <si>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</si>
  <si>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</si>
  <si>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</si>
  <si>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</si>
  <si>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</si>
  <si>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</si>
  <si>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</si>
  <si>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</si>
  <si>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</si>
  <si>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</si>
  <si>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</si>
  <si>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</si>
  <si>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</si>
  <si>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</si>
  <si>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</si>
  <si>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</si>
  <si>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</si>
  <si>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</si>
  <si>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</si>
  <si>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</si>
  <si>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</si>
  <si>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</si>
  <si>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</si>
  <si>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</si>
  <si>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</si>
  <si>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</si>
  <si>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</si>
  <si>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</si>
  <si>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</si>
  <si>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</si>
  <si>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</si>
  <si>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</si>
  <si>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</si>
  <si>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</si>
  <si>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</si>
  <si>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</si>
  <si>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</si>
  <si>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</si>
  <si>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</si>
  <si>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</si>
  <si>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</si>
  <si>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</si>
  <si>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</si>
  <si>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</si>
  <si>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</si>
  <si>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</si>
  <si>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</si>
  <si>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</si>
  <si>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</si>
  <si>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</si>
  <si>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</si>
  <si>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</si>
  <si>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</si>
  <si>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</si>
  <si>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</si>
  <si>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</si>
  <si>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</si>
  <si>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</si>
  <si>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</si>
  <si>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</si>
  <si>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</si>
  <si>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</si>
  <si>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</si>
  <si>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</si>
  <si>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</si>
  <si>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</si>
  <si>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</si>
  <si>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</si>
  <si>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</si>
  <si>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</si>
  <si>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</si>
  <si>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</si>
  <si>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</si>
  <si>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</si>
  <si>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</si>
  <si>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</si>
  <si>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</si>
  <si>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</si>
  <si>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</si>
  <si>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</si>
  <si>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</si>
  <si>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</si>
  <si>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</si>
  <si>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</si>
  <si>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</si>
  <si>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</si>
  <si>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</si>
  <si>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</si>
  <si>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</si>
  <si>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</si>
  <si>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</si>
  <si>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</si>
  <si>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</si>
  <si>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</si>
  <si>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</si>
  <si>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</si>
  <si>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</si>
  <si>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</si>
  <si>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</si>
  <si>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</si>
  <si>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</si>
  <si>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</si>
  <si>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</si>
  <si>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</si>
  <si>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</si>
  <si>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</si>
  <si>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</si>
  <si>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</si>
  <si>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</si>
  <si>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</si>
  <si>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</si>
  <si>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</si>
  <si>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</si>
  <si>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</si>
  <si>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</si>
  <si>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</si>
  <si>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</si>
  <si>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</si>
  <si>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</si>
  <si>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</si>
  <si>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</si>
  <si>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</si>
  <si>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</si>
  <si>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</si>
  <si>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</si>
  <si>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</si>
  <si>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</si>
  <si>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</si>
  <si>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</si>
  <si>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</si>
  <si>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</si>
  <si>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</si>
  <si>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</si>
  <si>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</si>
  <si>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</si>
  <si>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</si>
  <si>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</si>
  <si>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</si>
  <si>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</si>
  <si>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</si>
  <si>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</si>
  <si>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</si>
  <si>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</si>
  <si>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</si>
  <si>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</si>
  <si>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</si>
  <si>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</si>
  <si>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</si>
  <si>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</si>
  <si>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</si>
  <si>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</si>
  <si>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</si>
  <si>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</si>
  <si>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</si>
  <si>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</si>
  <si>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</si>
  <si>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</si>
  <si>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</si>
  <si>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</si>
  <si>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</si>
  <si>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</si>
  <si>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</si>
  <si>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</si>
  <si>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</si>
  <si>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</si>
  <si>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</si>
  <si>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</si>
  <si>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</si>
  <si>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</si>
  <si>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</si>
  <si>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</si>
  <si>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</si>
  <si>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</si>
  <si>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</si>
  <si>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</si>
  <si>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</si>
  <si>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</si>
  <si>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</si>
  <si>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</si>
  <si>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</si>
  <si>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</si>
  <si>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</si>
  <si>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</si>
  <si>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</si>
  <si>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</si>
  <si>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</si>
  <si>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</si>
  <si>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</si>
  <si>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</si>
  <si>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</si>
  <si>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</si>
  <si>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</si>
  <si>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</si>
  <si>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</si>
  <si>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</si>
  <si>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</si>
  <si>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</si>
  <si>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</si>
  <si>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</si>
  <si>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</si>
  <si>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</si>
  <si>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</si>
  <si>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</si>
  <si>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</si>
  <si>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</si>
  <si>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</si>
  <si>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</si>
  <si>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</si>
  <si>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</si>
  <si>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</si>
  <si>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</si>
  <si>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</si>
  <si>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</si>
  <si>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</si>
  <si>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</si>
  <si>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</si>
  <si>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</si>
  <si>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</si>
  <si>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</si>
  <si>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</si>
  <si>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</si>
  <si>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</si>
  <si>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</si>
  <si>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</si>
  <si>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</si>
  <si>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</si>
  <si>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</si>
  <si>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</si>
  <si>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</si>
  <si>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</si>
  <si>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</si>
  <si>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</si>
  <si>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</si>
  <si>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</si>
  <si>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</si>
  <si>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</si>
  <si>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</si>
  <si>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</si>
  <si>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</si>
  <si>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</si>
  <si>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</si>
  <si>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</si>
  <si>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</si>
  <si>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</si>
  <si>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</si>
  <si>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</si>
  <si>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</si>
  <si>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</si>
  <si>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</si>
  <si>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</si>
  <si>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</si>
  <si>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</si>
  <si>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</si>
  <si>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</si>
  <si>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</si>
  <si>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</si>
  <si>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</si>
  <si>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</si>
  <si>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</si>
  <si>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</si>
  <si>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</si>
  <si>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</si>
  <si>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</si>
  <si>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</si>
  <si>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</si>
  <si>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</si>
  <si>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</si>
  <si>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</si>
  <si>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</si>
  <si>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</si>
  <si>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</si>
  <si>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</si>
  <si>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</si>
  <si>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</si>
  <si>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</si>
  <si>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</si>
  <si>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</si>
  <si>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</si>
  <si>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</si>
  <si>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</si>
  <si>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</si>
  <si>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</si>
  <si>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</si>
  <si>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</si>
  <si>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</si>
  <si>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</si>
  <si>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</si>
  <si>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</si>
  <si>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</si>
  <si>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</si>
  <si>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</si>
  <si>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</si>
  <si>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</si>
  <si>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</si>
  <si>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</si>
  <si>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</si>
  <si>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</si>
  <si>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</si>
  <si>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</si>
  <si>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</si>
  <si>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</si>
  <si>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</si>
  <si>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</si>
  <si>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</si>
  <si>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</si>
  <si>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</si>
  <si>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</si>
  <si>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</si>
  <si>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</si>
  <si>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</si>
  <si>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</si>
  <si>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</si>
  <si>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</si>
  <si>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</si>
  <si>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</si>
  <si>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</si>
  <si>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</si>
  <si>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</si>
  <si>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</si>
  <si>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</si>
  <si>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</si>
  <si>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</si>
  <si>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</si>
  <si>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</si>
  <si>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</si>
  <si>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</si>
  <si>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</si>
  <si>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</si>
  <si>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</si>
  <si>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</si>
  <si>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</si>
  <si>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</si>
  <si>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</si>
  <si>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</si>
  <si>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</si>
  <si>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</si>
  <si>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</si>
  <si>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</si>
  <si>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</si>
  <si>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</si>
  <si>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</si>
  <si>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</si>
  <si>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</si>
  <si>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</si>
  <si>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</si>
  <si>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</si>
  <si>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</si>
  <si>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</si>
  <si>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</si>
  <si>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</si>
  <si>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</si>
  <si>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</si>
  <si>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</si>
  <si>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</si>
  <si>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</si>
  <si>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</si>
  <si>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</si>
  <si>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</si>
  <si>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</si>
  <si>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</si>
  <si>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</si>
  <si>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</si>
  <si>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</si>
  <si>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</si>
  <si>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</si>
  <si>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</si>
  <si>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</si>
  <si>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</si>
  <si>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</si>
  <si>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</si>
  <si>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</si>
  <si>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</si>
  <si>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</si>
  <si>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</si>
  <si>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</si>
  <si>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</si>
  <si>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</si>
  <si>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</si>
  <si>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</si>
  <si>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</si>
  <si>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</si>
  <si>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</si>
  <si>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</si>
  <si>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</si>
  <si>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</si>
  <si>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</si>
  <si>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</si>
  <si>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</si>
  <si>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</si>
  <si>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</si>
  <si>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</si>
  <si>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</si>
  <si>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</si>
  <si>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</si>
  <si>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</si>
  <si>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</si>
  <si>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</si>
  <si>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</si>
  <si>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</si>
  <si>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</si>
  <si>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</si>
  <si>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</si>
  <si>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</si>
  <si>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</si>
  <si>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</si>
  <si>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</si>
  <si>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</si>
  <si>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</si>
  <si>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</si>
  <si>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</si>
  <si>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</si>
  <si>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</si>
  <si>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</si>
  <si>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</si>
  <si>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</si>
  <si>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</si>
  <si>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</si>
  <si>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</si>
  <si>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</si>
  <si>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</si>
  <si>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</si>
  <si>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</si>
  <si>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</si>
  <si>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</si>
  <si>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</si>
  <si>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</si>
  <si>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</si>
  <si>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</si>
  <si>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</si>
  <si>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</si>
  <si>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</si>
  <si>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</si>
  <si>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</si>
  <si>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</si>
  <si>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</si>
  <si>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</si>
  <si>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</si>
  <si>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</si>
  <si>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</si>
  <si>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</si>
  <si>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</si>
  <si>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</si>
  <si>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</si>
  <si>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</si>
  <si>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</si>
  <si>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</si>
  <si>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</si>
  <si>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</si>
  <si>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</si>
  <si>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</si>
  <si>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</si>
  <si>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</si>
  <si>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</si>
  <si>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</si>
  <si>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</si>
  <si>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</si>
  <si>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</si>
  <si>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</si>
  <si>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</si>
  <si>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</si>
  <si>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</si>
  <si>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</si>
  <si>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</si>
  <si>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</si>
  <si>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</si>
  <si>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</si>
  <si>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</si>
  <si>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</si>
  <si>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</si>
  <si>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</si>
  <si>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</si>
  <si>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</si>
  <si>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</si>
  <si>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</si>
  <si>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</si>
  <si>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</si>
  <si>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</si>
  <si>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</si>
  <si>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</si>
  <si>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</si>
  <si>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</si>
  <si>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</si>
  <si>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</si>
  <si>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</si>
  <si>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</si>
  <si>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</si>
  <si>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</si>
  <si>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</si>
  <si>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</si>
  <si>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</si>
  <si>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</si>
  <si>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</si>
  <si>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</si>
  <si>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</si>
  <si>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</si>
  <si>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</si>
  <si>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</si>
  <si>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</si>
  <si>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</si>
  <si>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</si>
  <si>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</si>
  <si>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</si>
  <si>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</si>
  <si>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</si>
  <si>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</si>
  <si>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</si>
  <si>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</si>
  <si>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</si>
  <si>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</si>
  <si>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</si>
  <si>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</si>
  <si>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</si>
  <si>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</si>
  <si>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</si>
  <si>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</si>
  <si>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</si>
  <si>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</si>
  <si>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</si>
  <si>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</si>
  <si>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</si>
  <si>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</si>
  <si>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</si>
  <si>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</si>
  <si>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</si>
  <si>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</si>
  <si>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</si>
  <si>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</si>
  <si>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</si>
  <si>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</si>
  <si>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</si>
  <si>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</si>
  <si>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</si>
  <si>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</si>
  <si>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</si>
  <si>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</si>
  <si>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</si>
  <si>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</si>
  <si>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</si>
  <si>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</si>
  <si>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</si>
  <si>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</si>
  <si>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</si>
  <si>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</si>
  <si>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</si>
  <si>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</si>
  <si>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</si>
  <si>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</si>
  <si>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</si>
  <si>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</si>
  <si>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</si>
  <si>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</si>
  <si>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</si>
  <si>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</si>
  <si>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</si>
  <si>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</si>
  <si>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</si>
  <si>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</si>
  <si>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</si>
  <si>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</si>
  <si>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</si>
  <si>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</si>
  <si>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</si>
  <si>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</si>
  <si>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</si>
  <si>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</si>
  <si>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</si>
  <si>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</si>
  <si>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</si>
  <si>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</si>
  <si>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</si>
  <si>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</si>
  <si>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</si>
  <si>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</si>
  <si>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</si>
  <si>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</si>
  <si>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</si>
  <si>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</si>
  <si>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</si>
  <si>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</si>
  <si>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</si>
  <si>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</si>
  <si>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</si>
  <si>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</si>
  <si>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</si>
  <si>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</si>
  <si>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</si>
  <si>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</si>
  <si>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</si>
  <si>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</si>
  <si>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</si>
  <si>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</si>
  <si>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</si>
  <si>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</si>
  <si>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</si>
  <si>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</si>
  <si>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</si>
  <si>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</si>
  <si>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</si>
  <si>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</si>
  <si>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</si>
  <si>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</si>
  <si>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</si>
  <si>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</si>
  <si>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</si>
  <si>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</si>
  <si>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</si>
  <si>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</si>
  <si>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</si>
  <si>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</si>
  <si>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</si>
  <si>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</si>
  <si>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</si>
  <si>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</si>
  <si>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</si>
  <si>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</si>
  <si>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</si>
  <si>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</si>
  <si>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</si>
  <si>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</si>
  <si>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</si>
  <si>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</si>
  <si>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</si>
  <si>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</si>
  <si>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</si>
  <si>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</si>
  <si>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</si>
  <si>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</si>
  <si>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</si>
  <si>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</si>
  <si>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</si>
  <si>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</si>
  <si>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</si>
  <si>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</si>
  <si>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</si>
  <si>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</si>
  <si>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</si>
  <si>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</si>
  <si>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</si>
  <si>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</si>
  <si>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</si>
  <si>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</si>
  <si>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</si>
  <si>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</si>
  <si>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</si>
  <si>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</si>
  <si>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</si>
  <si>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</si>
  <si>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</si>
  <si>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</si>
  <si>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</si>
  <si>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</si>
  <si>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</si>
  <si>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</si>
  <si>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</si>
  <si>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</si>
  <si>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</si>
  <si>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</si>
  <si>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</si>
  <si>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</si>
  <si>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</si>
  <si>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</si>
  <si>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</si>
  <si>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</si>
  <si>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</si>
  <si>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</si>
  <si>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</si>
  <si>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</si>
  <si>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</si>
  <si>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</si>
  <si>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</si>
  <si>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</si>
  <si>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</si>
  <si>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</si>
  <si>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</si>
  <si>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</si>
  <si>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</si>
  <si>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</si>
  <si>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</si>
  <si>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</si>
  <si>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</si>
  <si>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</si>
  <si>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</si>
  <si>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</si>
  <si>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</si>
  <si>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</si>
  <si>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</si>
  <si>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</si>
  <si>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</si>
  <si>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</si>
  <si>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</si>
  <si>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</si>
  <si>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</si>
  <si>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</si>
  <si>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</si>
  <si>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</si>
  <si>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</si>
  <si>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</si>
  <si>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</si>
  <si>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</si>
  <si>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</si>
  <si>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</si>
  <si>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</si>
  <si>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</si>
  <si>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</si>
  <si>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</si>
  <si>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</si>
  <si>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</si>
  <si>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</si>
  <si>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</si>
  <si>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</si>
  <si>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</si>
  <si>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</si>
  <si>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</si>
  <si>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</si>
  <si>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</si>
  <si>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</si>
  <si>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</si>
  <si>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</si>
  <si>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</si>
  <si>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</si>
  <si>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</si>
  <si>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</si>
  <si>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</si>
  <si>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</si>
  <si>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</si>
  <si>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</si>
  <si>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</si>
  <si>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</si>
  <si>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</si>
  <si>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</si>
  <si>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</si>
  <si>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</si>
  <si>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</si>
  <si>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</si>
  <si>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</si>
  <si>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</si>
  <si>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</si>
  <si>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</si>
  <si>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</si>
  <si>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</si>
  <si>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</si>
  <si>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</si>
  <si>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</si>
  <si>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</si>
  <si>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</si>
  <si>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</si>
  <si>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</si>
  <si>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</si>
  <si>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</si>
  <si>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</si>
  <si>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</si>
  <si>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</si>
  <si>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</si>
  <si>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</si>
  <si>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</si>
  <si>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</si>
  <si>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</si>
  <si>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</si>
  <si>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</si>
  <si>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</si>
  <si>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</si>
  <si>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</si>
  <si>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</si>
  <si>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</si>
  <si>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</si>
  <si>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</si>
  <si>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</si>
  <si>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</si>
  <si>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</si>
  <si>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</si>
  <si>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</si>
  <si>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</si>
  <si>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</si>
  <si>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</si>
  <si>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</si>
  <si>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</si>
  <si>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</si>
  <si>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</si>
  <si>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</si>
  <si>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</si>
  <si>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</si>
  <si>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</si>
  <si>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</si>
  <si>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</si>
  <si>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</si>
  <si>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</si>
  <si>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</si>
  <si>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</si>
  <si>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</si>
  <si>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</si>
  <si>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</si>
  <si>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</si>
  <si>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</si>
  <si>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</si>
  <si>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</si>
  <si>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</si>
  <si>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</si>
  <si>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</si>
  <si>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</si>
  <si>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</si>
  <si>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</si>
  <si>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</si>
  <si>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</si>
  <si>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</si>
  <si>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</si>
  <si>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</si>
  <si>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</si>
  <si>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</si>
  <si>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</si>
  <si>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</si>
  <si>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</si>
  <si>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</si>
  <si>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</si>
  <si>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</si>
  <si>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</si>
  <si>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</si>
  <si>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</si>
  <si>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</si>
  <si>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</si>
  <si>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</si>
  <si>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</si>
  <si>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</si>
  <si>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</si>
  <si>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</si>
  <si>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</si>
  <si>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</si>
  <si>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</si>
  <si>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</si>
  <si>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</si>
  <si>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</si>
  <si>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</si>
  <si>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</si>
  <si>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</si>
  <si>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</si>
  <si>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</si>
  <si>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</si>
  <si>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</si>
  <si>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</si>
  <si>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</si>
  <si>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</si>
  <si>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</si>
  <si>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</si>
  <si>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</si>
  <si>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</si>
  <si>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</si>
  <si>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</si>
  <si>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</si>
  <si>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</si>
  <si>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</si>
  <si>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</si>
  <si>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</si>
  <si>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</si>
  <si>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</si>
  <si>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</si>
  <si>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</si>
  <si>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</si>
  <si>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</si>
  <si>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</si>
  <si>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</si>
  <si>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</si>
  <si>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</si>
  <si>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</si>
  <si>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</si>
  <si>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</si>
  <si>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</si>
  <si>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</si>
  <si>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</si>
  <si>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</si>
  <si>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</si>
  <si>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</si>
  <si>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</si>
  <si>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</si>
  <si>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</si>
  <si>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</si>
  <si>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</si>
  <si>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</si>
  <si>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</si>
  <si>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</si>
  <si>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</si>
  <si>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</si>
  <si>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</si>
  <si>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</si>
  <si>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</si>
  <si>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</si>
  <si>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</si>
  <si>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</si>
  <si>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</si>
  <si>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</si>
  <si>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</si>
  <si>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</si>
  <si>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</si>
  <si>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</si>
  <si>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</si>
  <si>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</si>
  <si>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</si>
  <si>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</si>
  <si>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</si>
  <si>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</si>
  <si>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</si>
  <si>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</si>
  <si>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</si>
  <si>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</si>
  <si>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</si>
  <si>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</si>
  <si>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</si>
  <si>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</si>
  <si>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</si>
  <si>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</si>
  <si>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</si>
  <si>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</si>
  <si>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</si>
  <si>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</si>
  <si>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</si>
  <si>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</si>
  <si>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</si>
  <si>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</si>
  <si>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</si>
  <si>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</si>
  <si>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</si>
  <si>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</si>
  <si>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</si>
  <si>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</si>
  <si>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</si>
  <si>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</si>
  <si>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</si>
  <si>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</si>
  <si>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</si>
  <si>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</si>
  <si>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</si>
  <si>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</si>
  <si>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</si>
  <si>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</si>
  <si>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</si>
  <si>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</si>
  <si>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</si>
  <si>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</si>
  <si>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</si>
  <si>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</si>
  <si>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</si>
  <si>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</si>
  <si>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</si>
  <si>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</si>
  <si>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</si>
  <si>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</si>
  <si>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</si>
  <si>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</si>
  <si>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</si>
  <si>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</si>
  <si>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</si>
  <si>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</si>
  <si>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</si>
  <si>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</si>
  <si>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</si>
  <si>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</si>
  <si>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</si>
  <si>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</si>
  <si>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</si>
  <si>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</si>
  <si>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</si>
  <si>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</si>
  <si>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</si>
  <si>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</si>
  <si>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</si>
  <si>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</si>
  <si>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</si>
  <si>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</si>
  <si>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</si>
  <si>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</si>
  <si>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</si>
  <si>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</si>
  <si>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</si>
  <si>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</si>
  <si>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</si>
  <si>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</si>
  <si>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</si>
  <si>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</si>
  <si>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</si>
  <si>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</si>
  <si>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</si>
  <si>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</si>
  <si>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</si>
  <si>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</si>
  <si>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</si>
  <si>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</si>
  <si>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</si>
  <si>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</si>
  <si>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</si>
  <si>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</si>
  <si>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</si>
  <si>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</si>
  <si>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</si>
  <si>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</si>
  <si>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</si>
  <si>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</si>
  <si>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</si>
  <si>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</si>
  <si>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</si>
  <si>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</si>
  <si>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</si>
  <si>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</si>
  <si>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</si>
  <si>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</si>
  <si>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</si>
  <si>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</si>
  <si>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</si>
  <si>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</si>
  <si>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</si>
  <si>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</si>
  <si>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</si>
  <si>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</si>
  <si>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</si>
  <si>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</si>
  <si>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</si>
  <si>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</si>
  <si>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</si>
  <si>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</si>
  <si>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</si>
  <si>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</si>
  <si>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</si>
  <si>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</si>
  <si>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</si>
  <si>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</si>
  <si>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</si>
  <si>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</si>
  <si>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</si>
  <si>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</si>
  <si>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</si>
  <si>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</si>
  <si>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</si>
  <si>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</si>
  <si>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</si>
  <si>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</si>
  <si>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</si>
  <si>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</si>
  <si>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</si>
  <si>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</si>
  <si>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</si>
  <si>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</si>
  <si>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</si>
  <si>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</si>
  <si>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</si>
  <si>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</si>
  <si>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</si>
  <si>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</si>
  <si>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</si>
  <si>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</si>
  <si>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</si>
  <si>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</si>
  <si>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</si>
  <si>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</si>
  <si>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</si>
  <si>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</si>
  <si>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</si>
  <si>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</si>
  <si>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</si>
  <si>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</si>
  <si>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</si>
  <si>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</si>
  <si>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</si>
  <si>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</si>
  <si>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</si>
  <si>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</si>
  <si>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</si>
  <si>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</si>
  <si>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</si>
  <si>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</si>
  <si>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</si>
  <si>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</si>
  <si>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</si>
  <si>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</si>
  <si>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</si>
  <si>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</si>
  <si>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</si>
  <si>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</si>
  <si>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</si>
  <si>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</si>
  <si>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</si>
  <si>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</si>
  <si>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</si>
  <si>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</si>
  <si>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</si>
  <si>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</si>
  <si>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</si>
  <si>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</si>
  <si>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</si>
  <si>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</si>
  <si>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</si>
  <si>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</si>
  <si>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</si>
  <si>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</si>
  <si>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</si>
  <si>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</si>
  <si>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</si>
  <si>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</si>
  <si>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</si>
  <si>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</si>
  <si>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</si>
  <si>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</si>
  <si>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</si>
  <si>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</si>
  <si>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</si>
  <si>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</si>
  <si>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</si>
  <si>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</si>
  <si>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</si>
  <si>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</si>
  <si>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</si>
  <si>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</si>
  <si>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</si>
  <si>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</si>
  <si>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</si>
  <si>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</si>
  <si>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</si>
  <si>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</si>
  <si>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</si>
  <si>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</si>
  <si>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</si>
  <si>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</si>
  <si>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</si>
  <si>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</si>
  <si>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</si>
  <si>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</si>
  <si>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</si>
  <si>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</si>
  <si>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</si>
  <si>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</si>
  <si>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</si>
  <si>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</si>
  <si>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</si>
  <si>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</si>
  <si>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</si>
  <si>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</si>
  <si>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</si>
  <si>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</si>
  <si>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</si>
  <si>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</si>
  <si>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</si>
  <si>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</si>
  <si>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</si>
  <si>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</si>
  <si>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</si>
  <si>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</si>
  <si>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</si>
  <si>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</si>
  <si>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</si>
  <si>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</si>
  <si>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</si>
  <si>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</si>
  <si>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</si>
  <si>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</si>
  <si>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</si>
  <si>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</si>
  <si>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</si>
  <si>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</si>
  <si>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</si>
  <si>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</si>
  <si>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</si>
  <si>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</si>
  <si>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</si>
  <si>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</si>
  <si>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</si>
  <si>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</si>
  <si>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</si>
  <si>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</si>
  <si>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</si>
  <si>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</si>
  <si>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</si>
  <si>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</si>
  <si>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</si>
  <si>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</si>
  <si>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</si>
  <si>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</si>
  <si>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</si>
  <si>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</si>
  <si>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</si>
  <si>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</si>
  <si>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</si>
  <si>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</si>
  <si>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</si>
  <si>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</si>
  <si>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</si>
  <si>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</si>
  <si>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</si>
  <si>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</si>
  <si>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</si>
  <si>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</si>
  <si>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</si>
  <si>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</si>
  <si>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</si>
  <si>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</si>
  <si>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</si>
  <si>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</si>
  <si>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</si>
  <si>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</si>
  <si>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</si>
  <si>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</si>
  <si>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</si>
  <si>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</si>
  <si>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</si>
  <si>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</si>
  <si>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</si>
  <si>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</si>
  <si>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</si>
  <si>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</si>
  <si>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</si>
  <si>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</si>
  <si>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</si>
  <si>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</si>
  <si>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</si>
  <si>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</si>
  <si>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</si>
  <si>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</si>
  <si>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</si>
  <si>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</si>
  <si>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</si>
  <si>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</si>
  <si>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</si>
  <si>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</si>
  <si>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</si>
  <si>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</si>
  <si>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</si>
  <si>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</si>
  <si>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</si>
  <si>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</si>
  <si>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</si>
  <si>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</si>
  <si>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</si>
  <si>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</si>
  <si>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</si>
  <si>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</si>
  <si>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</si>
  <si>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</si>
  <si>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</si>
  <si>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</si>
  <si>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</si>
  <si>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</si>
  <si>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</si>
  <si>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</si>
  <si>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</si>
  <si>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</si>
  <si>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</si>
  <si>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</si>
  <si>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</si>
  <si>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</si>
  <si>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</si>
  <si>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</si>
  <si>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</si>
  <si>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</si>
  <si>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</si>
  <si>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</si>
  <si>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</si>
  <si>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</si>
  <si>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</si>
  <si>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</si>
  <si>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</si>
  <si>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</si>
  <si>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</si>
  <si>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</si>
  <si>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</si>
  <si>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</si>
  <si>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</si>
  <si>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</si>
  <si>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</si>
  <si>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</si>
  <si>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</si>
  <si>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</si>
  <si>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</si>
  <si>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</si>
  <si>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</si>
  <si>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</si>
  <si>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</si>
  <si>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</si>
  <si>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</si>
  <si>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</si>
  <si>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</si>
  <si>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</si>
  <si>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</si>
  <si>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</si>
  <si>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</si>
  <si>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</si>
  <si>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</si>
  <si>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</si>
  <si>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</si>
  <si>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</si>
  <si>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</si>
  <si>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</si>
  <si>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</si>
  <si>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</si>
  <si>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</si>
  <si>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</si>
  <si>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</si>
  <si>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</si>
  <si>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</si>
  <si>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</si>
  <si>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</si>
  <si>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</si>
  <si>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</si>
  <si>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</si>
  <si>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</si>
  <si>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</si>
  <si>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</si>
  <si>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</si>
  <si>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</si>
  <si>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</si>
  <si>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</si>
  <si>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</si>
  <si>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</si>
  <si>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</si>
  <si>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</si>
  <si>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</si>
  <si>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</si>
  <si>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</si>
  <si>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</si>
  <si>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</si>
  <si>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</si>
  <si>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</si>
  <si>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</si>
  <si>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</si>
  <si>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</si>
  <si>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</si>
  <si>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</si>
  <si>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</si>
  <si>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</si>
  <si>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</si>
  <si>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</si>
  <si>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</si>
  <si>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</si>
  <si>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</si>
  <si>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</si>
  <si>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</si>
  <si>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</si>
  <si>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</si>
  <si>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</si>
  <si>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</si>
  <si>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</si>
  <si>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</si>
  <si>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</si>
  <si>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</si>
  <si>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</si>
  <si>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</si>
  <si>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</si>
  <si>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</si>
  <si>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</si>
  <si>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</si>
  <si>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</si>
  <si>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</si>
  <si>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</si>
  <si>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</si>
  <si>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</si>
  <si>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</si>
  <si>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</si>
  <si>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</si>
  <si>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</si>
  <si>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</si>
  <si>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</si>
  <si>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</si>
  <si>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</si>
  <si>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</si>
  <si>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</si>
  <si>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</si>
  <si>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</si>
  <si>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</si>
  <si>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</si>
  <si>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</si>
  <si>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</si>
  <si>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</si>
  <si>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</si>
  <si>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</si>
  <si>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</si>
  <si>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</si>
  <si>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</si>
  <si>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</si>
  <si>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</si>
  <si>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</si>
  <si>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</si>
  <si>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</si>
  <si>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</si>
  <si>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</si>
  <si>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</si>
  <si>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</si>
  <si>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</si>
  <si>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</si>
  <si>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</si>
  <si>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</si>
  <si>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</si>
  <si>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</si>
  <si>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</si>
  <si>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</si>
  <si>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</si>
  <si>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</si>
  <si>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</si>
  <si>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</si>
  <si>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</si>
  <si>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</si>
  <si>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</si>
  <si>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</si>
  <si>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</si>
  <si>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</si>
  <si>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</si>
  <si>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</si>
  <si>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</si>
  <si>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</si>
  <si>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</si>
  <si>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</si>
  <si>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</si>
  <si>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</si>
  <si>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</si>
  <si>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</si>
  <si>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</si>
  <si>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</si>
  <si>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</si>
  <si>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</si>
  <si>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</si>
  <si>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</si>
  <si>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</si>
  <si>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</si>
  <si>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</si>
  <si>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</si>
  <si>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</si>
  <si>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</si>
  <si>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</si>
  <si>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</si>
  <si>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</si>
  <si>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</si>
  <si>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</si>
  <si>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</si>
  <si>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</si>
  <si>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</si>
  <si>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</si>
  <si>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</si>
  <si>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</si>
  <si>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</si>
  <si>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</si>
  <si>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</si>
  <si>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</si>
  <si>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</si>
  <si>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</si>
  <si>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</si>
  <si>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</si>
  <si>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</si>
  <si>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</si>
  <si>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</si>
  <si>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</si>
  <si>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</si>
  <si>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</si>
  <si>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</si>
  <si>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</si>
  <si>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</si>
  <si>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</si>
  <si>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</si>
  <si>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</si>
  <si>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</si>
  <si>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</si>
  <si>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</si>
  <si>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</si>
  <si>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</si>
  <si>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</si>
  <si>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</si>
  <si>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</si>
  <si>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</si>
  <si>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</si>
  <si>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</si>
  <si>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</si>
  <si>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</si>
  <si>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</si>
  <si>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</si>
  <si>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</si>
  <si>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</si>
  <si>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</si>
  <si>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</si>
  <si>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</si>
  <si>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</si>
  <si>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</si>
  <si>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</si>
  <si>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</si>
  <si>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</si>
  <si>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</si>
  <si>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</si>
  <si>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</si>
  <si>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</si>
  <si>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</si>
  <si>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</si>
  <si>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</si>
  <si>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</si>
  <si>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</si>
  <si>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</si>
  <si>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</si>
  <si>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</si>
  <si>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</si>
  <si>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</si>
  <si>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</si>
  <si>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</si>
  <si>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</si>
  <si>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</si>
  <si>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</si>
  <si>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</si>
  <si>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</si>
  <si>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</si>
  <si>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</si>
  <si>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</si>
  <si>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</si>
  <si>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</si>
  <si>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</si>
  <si>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</si>
  <si>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</si>
  <si>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</si>
  <si>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</si>
  <si>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</si>
  <si>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</si>
  <si>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</si>
  <si>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</si>
  <si>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</si>
  <si>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</si>
  <si>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</si>
  <si>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</si>
  <si>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</si>
  <si>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</si>
  <si>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</si>
  <si>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</si>
  <si>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</si>
  <si>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</si>
  <si>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</si>
  <si>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</si>
  <si>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</si>
  <si>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</si>
  <si>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</si>
  <si>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</si>
  <si>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</si>
  <si>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</si>
  <si>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</si>
  <si>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</si>
  <si>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</si>
  <si>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</si>
  <si>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</si>
  <si>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</si>
  <si>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</si>
  <si>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</si>
  <si>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</si>
  <si>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</si>
  <si>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</si>
  <si>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</si>
  <si>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</si>
  <si>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</si>
  <si>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</si>
  <si>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</si>
  <si>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</si>
  <si>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</si>
  <si>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</si>
  <si>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</si>
  <si>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</si>
  <si>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</si>
  <si>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</si>
  <si>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</si>
  <si>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</si>
  <si>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</si>
  <si>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</si>
  <si>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</si>
  <si>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</si>
  <si>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</si>
  <si>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</si>
  <si>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</si>
  <si>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</si>
  <si>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</si>
  <si>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</si>
  <si>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</si>
  <si>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</si>
  <si>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</si>
  <si>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</si>
  <si>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</si>
  <si>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</si>
  <si>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</si>
  <si>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</si>
  <si>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</si>
  <si>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</si>
  <si>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</si>
  <si>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</si>
  <si>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</si>
  <si>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</si>
  <si>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</si>
  <si>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</si>
  <si>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</si>
  <si>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</si>
  <si>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</si>
  <si>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</si>
  <si>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</si>
  <si>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</si>
  <si>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</si>
  <si>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</si>
  <si>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</si>
  <si>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</si>
  <si>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</si>
  <si>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</si>
  <si>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</si>
  <si>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</si>
  <si>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</si>
  <si>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</si>
  <si>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</si>
  <si>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</si>
  <si>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</si>
  <si>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</si>
  <si>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</si>
  <si>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</si>
  <si>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</si>
  <si>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</si>
  <si>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</si>
  <si>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</si>
  <si>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</si>
  <si>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</si>
  <si>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</si>
  <si>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</si>
  <si>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</si>
  <si>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</si>
  <si>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</si>
  <si>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</si>
  <si>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</si>
  <si>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</si>
  <si>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</si>
  <si>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</si>
  <si>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</si>
  <si>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</si>
  <si>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</si>
  <si>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</si>
  <si>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</si>
  <si>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</si>
  <si>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</si>
  <si>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</si>
  <si>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</si>
  <si>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</si>
  <si>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</si>
  <si>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</si>
  <si>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</si>
  <si>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</si>
  <si>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</si>
  <si>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</si>
  <si>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</si>
  <si>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</si>
  <si>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</si>
  <si>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</si>
  <si>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</si>
  <si>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</si>
  <si>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</si>
  <si>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</si>
  <si>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</si>
  <si>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</si>
  <si>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</si>
  <si>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</si>
  <si>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</si>
  <si>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</si>
  <si>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</si>
  <si>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</si>
  <si>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</si>
  <si>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</si>
  <si>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</si>
  <si>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</si>
  <si>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</si>
  <si>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</si>
  <si>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</si>
  <si>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</si>
  <si>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</si>
  <si>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</si>
  <si>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</si>
  <si>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</si>
  <si>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</si>
  <si>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</si>
  <si>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</si>
  <si>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</si>
  <si>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</si>
  <si>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</si>
  <si>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</si>
  <si>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</si>
  <si>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</si>
  <si>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</si>
  <si>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</si>
  <si>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</si>
  <si>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</si>
  <si>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</si>
  <si>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</si>
  <si>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</si>
  <si>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</si>
  <si>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</si>
  <si>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</si>
  <si>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</si>
  <si>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</si>
  <si>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</si>
  <si>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</si>
  <si>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</si>
  <si>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</si>
  <si>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</si>
  <si>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</si>
  <si>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</si>
  <si>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</si>
  <si>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</si>
  <si>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</si>
  <si>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</si>
  <si>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</si>
  <si>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</si>
  <si>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</si>
  <si>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</si>
  <si>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</si>
  <si>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</si>
  <si>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</si>
  <si>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</si>
  <si>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</si>
  <si>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</si>
  <si>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</si>
  <si>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</si>
  <si>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</si>
  <si>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</si>
  <si>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</si>
  <si>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</si>
  <si>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</si>
  <si>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</si>
  <si>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</si>
  <si>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</si>
  <si>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</si>
  <si>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</si>
  <si>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</si>
  <si>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</si>
  <si>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</si>
  <si>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</si>
  <si>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</si>
  <si>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</si>
  <si>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</si>
  <si>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</si>
  <si>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</si>
  <si>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</si>
  <si>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</si>
  <si>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</si>
  <si>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</si>
  <si>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</si>
  <si>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</si>
  <si>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</si>
  <si>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</si>
  <si>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</si>
  <si>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</si>
  <si>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</si>
  <si>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</si>
  <si>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</si>
  <si>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</si>
  <si>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</si>
  <si>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</si>
  <si>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</si>
  <si>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</si>
  <si>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</si>
  <si>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</si>
  <si>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</si>
  <si>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</si>
  <si>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</si>
  <si>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</si>
  <si>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</si>
  <si>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</si>
  <si>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</si>
  <si>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</si>
  <si>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</si>
  <si>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</si>
  <si>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</si>
  <si>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</si>
  <si>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</si>
  <si>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</si>
  <si>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</si>
  <si>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</si>
  <si>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</si>
  <si>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</si>
  <si>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</si>
  <si>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</si>
  <si>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</si>
  <si>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</si>
  <si>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</si>
  <si>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</si>
  <si>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</si>
  <si>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</si>
  <si>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</si>
  <si>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</si>
  <si>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</si>
  <si>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</si>
  <si>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</si>
  <si>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</si>
  <si>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</si>
  <si>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</si>
  <si>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</si>
  <si>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</si>
  <si>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</si>
  <si>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</si>
  <si>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</si>
  <si>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</si>
  <si>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</si>
  <si>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</si>
  <si>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</si>
  <si>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</si>
  <si>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</si>
  <si>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</si>
  <si>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</si>
  <si>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</si>
  <si>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</si>
  <si>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</si>
  <si>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</si>
  <si>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</si>
  <si>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</si>
  <si>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</si>
  <si>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</si>
  <si>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</si>
  <si>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</si>
  <si>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</si>
  <si>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</si>
  <si>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</si>
  <si>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</si>
  <si>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</si>
  <si>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</si>
  <si>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</si>
  <si>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</si>
  <si>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</si>
  <si>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</si>
  <si>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</si>
  <si>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</si>
  <si>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</si>
  <si>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</si>
  <si>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</si>
  <si>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</si>
  <si>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</si>
  <si>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</si>
  <si>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</si>
  <si>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</si>
  <si>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</si>
  <si>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</si>
  <si>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</si>
  <si>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</si>
  <si>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</si>
  <si>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</si>
  <si>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</si>
  <si>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</si>
  <si>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</si>
  <si>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</si>
  <si>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</si>
  <si>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</si>
  <si>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</si>
  <si>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</si>
  <si>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</si>
  <si>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</si>
  <si>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</si>
  <si>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</si>
  <si>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</si>
  <si>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</si>
  <si>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</si>
  <si>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</si>
  <si>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</si>
  <si>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</si>
  <si>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</si>
  <si>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</si>
  <si>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</si>
  <si>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</si>
  <si>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</si>
  <si>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</si>
  <si>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</si>
  <si>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</si>
  <si>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</si>
  <si>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</si>
  <si>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</si>
  <si>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</si>
  <si>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</si>
  <si>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</si>
  <si>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</si>
  <si>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</si>
  <si>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</si>
  <si>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</si>
  <si>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</si>
  <si>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</si>
  <si>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</si>
  <si>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</si>
  <si>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</si>
  <si>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</si>
  <si>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</si>
  <si>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</si>
  <si>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</si>
  <si>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</si>
  <si>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</si>
  <si>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</si>
  <si>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</si>
  <si>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</si>
  <si>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</si>
  <si>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</si>
  <si>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</si>
  <si>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</si>
  <si>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</si>
  <si>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</si>
  <si>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</si>
  <si>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</si>
  <si>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</si>
  <si>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</si>
  <si>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</si>
  <si>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</si>
  <si>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</si>
  <si>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</si>
  <si>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</si>
  <si>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</si>
  <si>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</si>
  <si>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</si>
  <si>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</si>
  <si>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</si>
  <si>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</si>
  <si>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</si>
  <si>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</si>
  <si>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</si>
  <si>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</si>
  <si>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</si>
  <si>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</si>
  <si>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</si>
  <si>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</si>
  <si>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</si>
  <si>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</si>
  <si>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</si>
  <si>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</si>
  <si>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</si>
  <si>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</si>
  <si>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</si>
  <si>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</si>
  <si>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</si>
  <si>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</si>
  <si>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</si>
  <si>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</si>
  <si>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</si>
  <si>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</si>
  <si>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</si>
  <si>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</si>
  <si>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</si>
  <si>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</si>
  <si>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</si>
  <si>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</si>
  <si>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</si>
  <si>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</si>
  <si>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</si>
  <si>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</si>
  <si>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</si>
  <si>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</si>
  <si>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</si>
  <si>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</si>
  <si>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</si>
  <si>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</si>
  <si>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</si>
  <si>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</si>
  <si>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</si>
  <si>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</si>
  <si>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</si>
  <si>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</si>
  <si>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</si>
  <si>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</si>
  <si>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</si>
  <si>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</si>
  <si>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</si>
  <si>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</si>
  <si>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</si>
  <si>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</si>
  <si>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</si>
  <si>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</si>
  <si>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</si>
  <si>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</si>
  <si>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</si>
  <si>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</si>
  <si>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</si>
  <si>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</si>
  <si>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</si>
  <si>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</si>
  <si>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</si>
  <si>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</si>
  <si>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</si>
  <si>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</si>
  <si>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</si>
  <si>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</si>
  <si>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</si>
  <si>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</si>
  <si>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</si>
  <si>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</si>
  <si>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</si>
  <si>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</si>
  <si>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</si>
  <si>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</si>
  <si>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</si>
  <si>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</si>
  <si>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</si>
  <si>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</si>
  <si>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</si>
  <si>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</si>
  <si>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</si>
  <si>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</si>
  <si>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</si>
  <si>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</si>
  <si>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</si>
  <si>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</si>
  <si>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</si>
  <si>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</si>
  <si>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</si>
  <si>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</si>
  <si>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</si>
  <si>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</si>
  <si>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</si>
  <si>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</si>
  <si>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</si>
  <si>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</si>
  <si>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</si>
  <si>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</si>
  <si>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</si>
  <si>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</si>
  <si>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</si>
  <si>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</si>
  <si>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</si>
  <si>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</si>
  <si>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</si>
  <si>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</si>
  <si>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</si>
  <si>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</si>
  <si>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</si>
  <si>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</si>
  <si>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</si>
  <si>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</si>
  <si>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</si>
  <si>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</si>
  <si>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</si>
  <si>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</si>
  <si>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</si>
  <si>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</si>
  <si>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</si>
  <si>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</si>
  <si>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</si>
  <si>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</si>
  <si>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</si>
  <si>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</si>
  <si>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</si>
  <si>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</si>
  <si>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</si>
  <si>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</si>
  <si>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</si>
  <si>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</si>
  <si>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</si>
  <si>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</si>
  <si>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</si>
  <si>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</si>
  <si>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</si>
  <si>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</si>
  <si>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</si>
  <si>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</si>
  <si>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</si>
  <si>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</si>
  <si>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</si>
  <si>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</si>
  <si>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</si>
  <si>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</si>
  <si>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</si>
  <si>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</si>
  <si>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</si>
  <si>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</si>
  <si>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</si>
  <si>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</si>
  <si>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</si>
  <si>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</si>
  <si>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</si>
  <si>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</si>
  <si>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</si>
  <si>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</si>
  <si>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</si>
  <si>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</si>
  <si>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</si>
  <si>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</si>
  <si>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</si>
  <si>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</si>
  <si>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</si>
  <si>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</si>
  <si>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</si>
  <si>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</si>
  <si>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</si>
  <si>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</si>
  <si>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</si>
  <si>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</si>
  <si>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</si>
  <si>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</si>
  <si>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</si>
  <si>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</si>
  <si>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</si>
  <si>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</si>
  <si>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</si>
  <si>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</si>
  <si>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</si>
  <si>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</si>
  <si>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</si>
  <si>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</si>
  <si>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</si>
  <si>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</si>
  <si>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</si>
  <si>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</si>
  <si>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</si>
  <si>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</si>
  <si>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</si>
  <si>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</si>
  <si>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</si>
  <si>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</si>
  <si>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</si>
  <si>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</si>
  <si>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</si>
  <si>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</si>
  <si>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</si>
  <si>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</si>
  <si>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</si>
  <si>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</si>
  <si>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</si>
  <si>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</si>
  <si>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</si>
  <si>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</si>
  <si>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</si>
  <si>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</si>
  <si>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</si>
  <si>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</si>
  <si>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</si>
  <si>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</si>
  <si>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</si>
  <si>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</si>
  <si>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</si>
  <si>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</si>
  <si>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</si>
  <si>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</si>
  <si>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</si>
  <si>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</si>
  <si>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</si>
  <si>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</si>
  <si>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</si>
  <si>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</si>
  <si>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</si>
  <si>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</si>
  <si>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</si>
  <si>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</si>
  <si>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</si>
  <si>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</si>
  <si>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</si>
  <si>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</si>
  <si>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</si>
  <si>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</si>
  <si>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</si>
  <si>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</si>
  <si>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</si>
  <si>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</si>
  <si>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</si>
  <si>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</si>
  <si>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</si>
  <si>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</si>
  <si>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</si>
  <si>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</si>
  <si>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</si>
  <si>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</si>
  <si>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</si>
  <si>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</si>
  <si>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</si>
  <si>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</si>
  <si>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</si>
  <si>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</si>
  <si>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</si>
  <si>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</si>
  <si>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</si>
  <si>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</si>
  <si>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</si>
  <si>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</si>
  <si>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</si>
  <si>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</si>
  <si>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</si>
  <si>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</si>
  <si>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</si>
  <si>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</si>
  <si>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</si>
  <si>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</si>
  <si>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</si>
  <si>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</si>
  <si>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</si>
  <si>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</si>
  <si>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</si>
  <si>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</si>
  <si>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</si>
  <si>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</si>
  <si>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</si>
  <si>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</si>
  <si>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</si>
  <si>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</si>
  <si>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</si>
  <si>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</si>
  <si>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</si>
  <si>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</si>
  <si>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</si>
  <si>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</si>
  <si>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</si>
  <si>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</si>
  <si>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</si>
  <si>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</si>
  <si>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</si>
  <si>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</si>
  <si>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</si>
  <si>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</si>
  <si>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</si>
  <si>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</si>
  <si>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</si>
  <si>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</si>
  <si>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</si>
  <si>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</si>
  <si>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</si>
  <si>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</si>
  <si>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</si>
  <si>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</si>
  <si>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</si>
  <si>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</si>
  <si>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</si>
  <si>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</si>
  <si>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</si>
  <si>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</si>
  <si>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</si>
  <si>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</si>
  <si>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</si>
  <si>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</si>
  <si>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</si>
  <si>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</si>
  <si>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</si>
  <si>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</si>
  <si>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</si>
  <si>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</si>
  <si>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</si>
  <si>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</si>
  <si>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</si>
  <si>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</si>
  <si>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</si>
  <si>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</si>
  <si>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</si>
  <si>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</si>
  <si>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</si>
  <si>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</si>
  <si>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</si>
  <si>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</si>
  <si>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</si>
  <si>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</si>
  <si>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</si>
  <si>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</si>
  <si>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</si>
  <si>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</si>
  <si>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</si>
  <si>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</si>
  <si>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</si>
  <si>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</si>
  <si>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</si>
  <si>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</si>
  <si>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</si>
  <si>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</si>
  <si>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</si>
  <si>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</si>
  <si>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</si>
  <si>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</si>
  <si>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</si>
  <si>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</si>
  <si>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</si>
  <si>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</si>
  <si>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</si>
  <si>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</si>
  <si>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</si>
  <si>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</si>
  <si>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</si>
  <si>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</si>
  <si>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</si>
  <si>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</si>
  <si>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</si>
  <si>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</si>
  <si>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</si>
  <si>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</si>
  <si>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</si>
  <si>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</si>
  <si>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</si>
  <si>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</si>
  <si>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</si>
  <si>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</si>
  <si>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</si>
  <si>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</si>
  <si>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</si>
  <si>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</si>
  <si>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</si>
  <si>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</si>
  <si>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</si>
  <si>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</si>
  <si>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</si>
  <si>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</si>
  <si>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</si>
  <si>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</si>
  <si>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</si>
  <si>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</si>
  <si>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</si>
  <si>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</si>
  <si>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</si>
  <si>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</si>
  <si>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</si>
  <si>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</si>
  <si>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</si>
  <si>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</si>
  <si>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</si>
  <si>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</si>
  <si>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</si>
  <si>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</si>
  <si>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</si>
  <si>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</si>
  <si>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</si>
  <si>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</si>
  <si>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</si>
  <si>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</si>
  <si>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</si>
  <si>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</si>
  <si>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</si>
  <si>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</si>
  <si>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</si>
  <si>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</si>
  <si>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</si>
  <si>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</si>
  <si>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</si>
  <si>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</si>
  <si>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</si>
  <si>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</si>
  <si>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</si>
  <si>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</si>
  <si>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</si>
  <si>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</si>
  <si>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</si>
  <si>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</si>
  <si>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</si>
  <si>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</si>
  <si>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</si>
  <si>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</si>
  <si>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</si>
  <si>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</si>
  <si>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</si>
  <si>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</si>
  <si>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</si>
  <si>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</si>
  <si>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</si>
  <si>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</si>
  <si>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</si>
  <si>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</si>
  <si>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</si>
  <si>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</si>
  <si>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</si>
  <si>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</si>
  <si>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</si>
  <si>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</si>
  <si>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</si>
  <si>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</si>
  <si>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</si>
  <si>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</si>
  <si>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</si>
  <si>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</si>
  <si>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</si>
  <si>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</si>
  <si>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</si>
  <si>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</si>
  <si>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</si>
  <si>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</si>
  <si>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</si>
  <si>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</si>
  <si>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</si>
  <si>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</si>
  <si>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</si>
  <si>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</si>
  <si>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</si>
  <si>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</si>
  <si>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</si>
  <si>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</si>
  <si>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</si>
  <si>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</si>
  <si>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</si>
  <si>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</si>
  <si>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</si>
  <si>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</si>
  <si>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</si>
  <si>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</si>
  <si>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</si>
  <si>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</si>
  <si>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</si>
  <si>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</si>
  <si>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</si>
  <si>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</si>
  <si>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</si>
  <si>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</si>
  <si>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</si>
  <si>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</si>
  <si>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</si>
  <si>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</si>
  <si>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</si>
  <si>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</si>
  <si>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</si>
  <si>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</si>
  <si>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</si>
  <si>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</si>
  <si>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</si>
  <si>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</si>
  <si>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</si>
  <si>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</si>
  <si>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</si>
  <si>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</si>
  <si>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</si>
  <si>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</si>
  <si>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</si>
  <si>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</si>
  <si>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</si>
  <si>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</si>
  <si>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</si>
  <si>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</si>
  <si>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</si>
  <si>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</si>
  <si>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</si>
  <si>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</si>
  <si>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</si>
  <si>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</si>
  <si>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</si>
  <si>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</si>
  <si>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</si>
  <si>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</si>
  <si>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</si>
  <si>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</si>
  <si>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</si>
  <si>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</si>
  <si>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</si>
  <si>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</si>
  <si>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</si>
  <si>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</si>
  <si>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</si>
  <si>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</si>
  <si>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</si>
  <si>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</si>
  <si>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</si>
  <si>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</si>
  <si>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</si>
  <si>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</si>
  <si>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</si>
  <si>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</si>
  <si>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</si>
  <si>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</si>
  <si>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</si>
  <si>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</si>
  <si>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</si>
  <si>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</si>
  <si>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</si>
  <si>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</si>
  <si>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</si>
  <si>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</si>
  <si>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</si>
  <si>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</si>
  <si>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</si>
  <si>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</si>
  <si>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</si>
  <si>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</si>
  <si>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</si>
  <si>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</si>
  <si>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</si>
  <si>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</si>
  <si>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</si>
  <si>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</si>
  <si>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</si>
  <si>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</si>
  <si>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</si>
  <si>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</si>
  <si>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</si>
  <si>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</si>
  <si>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</si>
  <si>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</si>
  <si>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</si>
  <si>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</si>
  <si>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</si>
  <si>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</si>
  <si>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</si>
  <si>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</si>
  <si>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</si>
  <si>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</si>
  <si>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</si>
  <si>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</si>
  <si>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</si>
  <si>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</si>
  <si>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</si>
  <si>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</si>
  <si>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</si>
  <si>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</si>
  <si>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</si>
  <si>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</si>
  <si>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</si>
  <si>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</si>
  <si>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</si>
  <si>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</si>
  <si>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</si>
  <si>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</si>
  <si>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</si>
  <si>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</si>
  <si>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</si>
  <si>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</si>
  <si>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</si>
  <si>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</si>
  <si>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</si>
  <si>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</si>
  <si>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</si>
  <si>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</si>
  <si>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</si>
  <si>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</si>
  <si>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</si>
  <si>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</si>
  <si>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</si>
  <si>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</si>
  <si>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</si>
  <si>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</si>
  <si>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</si>
  <si>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</si>
  <si>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</si>
  <si>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</si>
  <si>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</si>
  <si>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</si>
  <si>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</si>
  <si>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</si>
  <si>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</si>
  <si>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</si>
  <si>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</si>
  <si>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</si>
  <si>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</si>
  <si>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</si>
  <si>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</si>
  <si>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</si>
  <si>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</si>
  <si>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</si>
  <si>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</si>
  <si>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</si>
  <si>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</si>
  <si>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</si>
  <si>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</si>
  <si>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</si>
  <si>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</si>
  <si>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</si>
  <si>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</si>
  <si>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</si>
  <si>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</si>
  <si>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</si>
  <si>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</si>
  <si>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</si>
  <si>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</si>
  <si>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</si>
  <si>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</si>
  <si>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</si>
  <si>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</si>
  <si>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</si>
  <si>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</si>
  <si>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</si>
  <si>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</si>
  <si>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</si>
  <si>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</si>
  <si>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</si>
  <si>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</si>
  <si>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</si>
  <si>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</si>
  <si>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</si>
  <si>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</si>
  <si>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</si>
  <si>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</si>
  <si>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</si>
  <si>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</si>
  <si>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</si>
  <si>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</si>
  <si>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</si>
  <si>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</si>
  <si>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</si>
  <si>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</si>
  <si>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</si>
  <si>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</si>
  <si>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</si>
  <si>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</si>
  <si>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</si>
  <si>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</si>
  <si>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</si>
  <si>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</si>
  <si>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</si>
  <si>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</si>
  <si>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</si>
  <si>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</si>
  <si>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</si>
  <si>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</si>
  <si>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</si>
  <si>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</si>
  <si>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</si>
  <si>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</si>
  <si>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</si>
  <si>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</si>
  <si>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</si>
  <si>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</si>
  <si>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</si>
  <si>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</si>
  <si>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</si>
  <si>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</si>
  <si>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</si>
  <si>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</si>
  <si>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</si>
  <si>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</si>
  <si>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</si>
  <si>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</si>
  <si>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</si>
  <si>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</si>
  <si>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</si>
  <si>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</si>
  <si>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</si>
  <si>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</si>
  <si>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</si>
  <si>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</si>
  <si>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</si>
  <si>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</si>
  <si>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</si>
  <si>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</si>
  <si>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</si>
  <si>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</si>
  <si>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</si>
  <si>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</si>
  <si>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</si>
  <si>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</si>
  <si>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</si>
  <si>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</si>
  <si>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</si>
  <si>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</si>
  <si>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</si>
  <si>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</si>
  <si>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</si>
  <si>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</si>
  <si>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</si>
  <si>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</si>
  <si>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</si>
  <si>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</si>
  <si>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</si>
  <si>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</si>
  <si>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</si>
  <si>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</si>
  <si>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</si>
  <si>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</si>
  <si>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</si>
  <si>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</si>
  <si>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</si>
  <si>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</si>
  <si>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</si>
  <si>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</si>
  <si>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</si>
  <si>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</si>
  <si>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</si>
  <si>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</si>
  <si>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</si>
  <si>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</si>
  <si>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</si>
  <si>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</si>
  <si>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</si>
  <si>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</si>
  <si>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</si>
  <si>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</si>
  <si>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</si>
  <si>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</si>
  <si>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</si>
  <si>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</si>
  <si>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</si>
  <si>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</si>
  <si>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</si>
  <si>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</si>
  <si>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</si>
  <si>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</si>
  <si>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</si>
  <si>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</si>
  <si>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</si>
  <si>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</si>
  <si>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</si>
  <si>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</si>
  <si>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</si>
  <si>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</si>
  <si>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</si>
  <si>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</si>
  <si>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</si>
  <si>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</si>
  <si>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</si>
  <si>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</si>
  <si>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</si>
  <si>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</si>
  <si>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</si>
  <si>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</si>
  <si>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</si>
  <si>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</si>
  <si>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</si>
  <si>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</si>
  <si>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</si>
  <si>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</si>
  <si>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</si>
  <si>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</si>
  <si>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</si>
  <si>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</si>
  <si>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</si>
  <si>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</si>
  <si>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</si>
  <si>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</si>
  <si>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</si>
  <si>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</si>
  <si>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</si>
  <si>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</si>
  <si>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</si>
  <si>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</si>
  <si>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</si>
  <si>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</si>
  <si>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</si>
  <si>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</si>
  <si>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</si>
  <si>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</si>
  <si>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</si>
  <si>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</si>
  <si>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</si>
  <si>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</si>
  <si>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</si>
  <si>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</si>
  <si>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</si>
  <si>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</si>
  <si>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</si>
  <si>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</si>
  <si>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</si>
  <si>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</si>
  <si>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</si>
  <si>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</si>
  <si>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</si>
  <si>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</si>
  <si>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</si>
  <si>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</si>
  <si>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</si>
  <si>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</si>
  <si>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</si>
  <si>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</si>
  <si>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</si>
  <si>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</si>
  <si>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</si>
  <si>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</si>
  <si>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</si>
  <si>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</si>
  <si>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</si>
  <si>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</si>
  <si>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</si>
  <si>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</si>
  <si>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</si>
  <si>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</si>
  <si>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</si>
  <si>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</si>
  <si>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</si>
  <si>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</si>
  <si>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</si>
  <si>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</si>
  <si>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</si>
  <si>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</si>
  <si>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</si>
  <si>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</si>
  <si>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</si>
  <si>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</si>
  <si>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</si>
  <si>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</si>
  <si>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</si>
  <si>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</si>
  <si>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</si>
  <si>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</si>
  <si>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</si>
  <si>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</si>
  <si>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</si>
  <si>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</si>
  <si>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</si>
  <si>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</si>
  <si>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</si>
  <si>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</si>
  <si>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</si>
  <si>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</si>
  <si>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</si>
  <si>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</si>
  <si>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</si>
  <si>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</si>
  <si>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</si>
  <si>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</si>
  <si>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</si>
  <si>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</si>
  <si>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</si>
  <si>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</si>
  <si>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</si>
  <si>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</si>
  <si>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</si>
  <si>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</si>
  <si>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</si>
  <si>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</si>
  <si>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</si>
  <si>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</si>
  <si>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</si>
  <si>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</si>
  <si>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</si>
  <si>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</si>
  <si>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</si>
  <si>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</si>
  <si>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</si>
  <si>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</si>
  <si>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</si>
  <si>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</si>
  <si>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</si>
  <si>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</si>
  <si>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</si>
  <si>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</si>
  <si>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</si>
  <si>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</si>
  <si>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</si>
  <si>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</si>
  <si>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</si>
  <si>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</si>
  <si>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</si>
  <si>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</si>
  <si>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</si>
  <si>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</si>
  <si>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</si>
  <si>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</si>
  <si>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</si>
  <si>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</si>
  <si>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</si>
  <si>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</si>
  <si>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</si>
  <si>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</si>
  <si>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</si>
  <si>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</si>
  <si>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</si>
  <si>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</si>
  <si>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</si>
  <si>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</si>
  <si>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</si>
  <si>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</si>
  <si>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</si>
  <si>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</si>
  <si>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</si>
  <si>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</si>
  <si>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</si>
  <si>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</si>
  <si>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</si>
  <si>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</si>
  <si>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</si>
  <si>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</si>
  <si>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</si>
  <si>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</si>
  <si>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</si>
  <si>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</si>
  <si>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</si>
  <si>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</si>
  <si>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</si>
  <si>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</si>
  <si>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</si>
  <si>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</si>
  <si>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</si>
  <si>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</si>
  <si>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</si>
  <si>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</si>
  <si>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</si>
  <si>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</si>
  <si>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</si>
  <si>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</si>
  <si>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</si>
  <si>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</si>
  <si>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</si>
  <si>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</si>
  <si>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</si>
  <si>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</si>
  <si>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</si>
  <si>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</si>
  <si>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</si>
  <si>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</si>
  <si>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</si>
  <si>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</si>
  <si>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</si>
  <si>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</si>
  <si>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</si>
  <si>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</si>
  <si>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</si>
  <si>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</si>
  <si>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</si>
  <si>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</si>
  <si>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</si>
  <si>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</si>
  <si>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</si>
  <si>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</si>
  <si>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</si>
  <si>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</si>
  <si>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</si>
  <si>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</si>
  <si>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</si>
  <si>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</si>
  <si>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</si>
  <si>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</si>
  <si>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</si>
  <si>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</si>
  <si>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</si>
  <si>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</si>
  <si>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</si>
  <si>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</si>
  <si>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</si>
  <si>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</si>
  <si>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</si>
  <si>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</si>
  <si>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</si>
  <si>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</si>
  <si>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</si>
  <si>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</si>
  <si>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</si>
  <si>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</si>
  <si>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</si>
  <si>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</si>
  <si>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</si>
  <si>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</si>
  <si>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</si>
  <si>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</si>
  <si>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</si>
  <si>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</si>
  <si>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</si>
  <si>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</si>
  <si>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</si>
  <si>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</si>
  <si>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</si>
  <si>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</si>
  <si>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</si>
  <si>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</si>
  <si>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</si>
  <si>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</si>
  <si>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</si>
  <si>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</si>
  <si>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</si>
  <si>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</si>
  <si>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</si>
  <si>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</si>
  <si>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</si>
  <si>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</si>
  <si>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</si>
  <si>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</si>
  <si>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</si>
  <si>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</si>
  <si>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</si>
  <si>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</si>
  <si>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</si>
  <si>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</si>
  <si>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</si>
  <si>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</si>
  <si>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</si>
  <si>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</si>
  <si>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</si>
  <si>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</si>
  <si>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</si>
  <si>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</si>
  <si>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</si>
  <si>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</si>
  <si>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</si>
  <si>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</si>
  <si>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</si>
  <si>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</si>
  <si>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</si>
  <si>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</si>
  <si>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</si>
  <si>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</si>
  <si>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</si>
  <si>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</si>
  <si>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</si>
  <si>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</si>
  <si>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</si>
  <si>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</si>
  <si>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</si>
  <si>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</si>
  <si>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</si>
  <si>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</si>
  <si>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</si>
  <si>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</si>
  <si>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</si>
  <si>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</si>
  <si>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</si>
  <si>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</si>
  <si>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</si>
  <si>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</si>
  <si>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</si>
  <si>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</si>
  <si>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</si>
  <si>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</si>
  <si>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</si>
  <si>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</si>
  <si>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</si>
  <si>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</si>
  <si>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</si>
  <si>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</si>
  <si>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</si>
  <si>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</si>
  <si>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</si>
  <si>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</si>
  <si>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</si>
  <si>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</si>
  <si>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</si>
  <si>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</si>
  <si>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</si>
  <si>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</si>
  <si>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</si>
  <si>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</si>
  <si>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</si>
  <si>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</si>
  <si>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</si>
  <si>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</si>
  <si>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</si>
  <si>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</si>
  <si>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</si>
  <si>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</si>
  <si>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</si>
  <si>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</si>
  <si>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</si>
  <si>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</si>
  <si>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</si>
  <si>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</si>
  <si>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</si>
  <si>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</si>
  <si>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</si>
  <si>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</si>
  <si>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</si>
  <si>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</si>
  <si>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</si>
  <si>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</si>
  <si>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</si>
  <si>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</si>
  <si>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</si>
  <si>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</si>
  <si>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</si>
  <si>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</si>
  <si>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</si>
  <si>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</si>
  <si>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</si>
  <si>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</si>
  <si>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</si>
  <si>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</si>
  <si>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</si>
  <si>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</si>
  <si>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</si>
  <si>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</si>
  <si>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</si>
  <si>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</si>
  <si>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</si>
  <si>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</si>
  <si>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</si>
  <si>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</si>
  <si>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</si>
  <si>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</si>
  <si>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</si>
  <si>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</si>
  <si>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</si>
  <si>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</si>
  <si>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</si>
  <si>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</si>
  <si>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</si>
  <si>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</si>
  <si>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</si>
  <si>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</si>
  <si>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</si>
  <si>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</si>
  <si>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</si>
  <si>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</si>
  <si>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</si>
  <si>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</si>
  <si>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</si>
  <si>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</si>
  <si>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</si>
  <si>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</si>
  <si>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</si>
  <si>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</si>
  <si>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</si>
  <si>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</si>
  <si>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</si>
  <si>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</si>
  <si>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</si>
  <si>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</si>
  <si>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</si>
  <si>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</si>
  <si>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</si>
  <si>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</si>
  <si>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</si>
  <si>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</si>
  <si>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</si>
  <si>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</si>
  <si>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</si>
  <si>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</si>
  <si>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</si>
  <si>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</si>
  <si>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</si>
  <si>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</si>
  <si>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</si>
  <si>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</si>
  <si>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</si>
  <si>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</si>
  <si>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</si>
  <si>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</si>
  <si>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</si>
  <si>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</si>
  <si>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</si>
  <si>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</si>
  <si>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</si>
  <si>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</si>
  <si>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</si>
  <si>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</si>
  <si>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</si>
  <si>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</si>
  <si>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</si>
  <si>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</si>
  <si>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</si>
  <si>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</si>
  <si>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</si>
  <si>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</si>
  <si>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</si>
  <si>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</si>
  <si>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</si>
  <si>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</si>
  <si>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</si>
  <si>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</si>
  <si>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</si>
  <si>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</si>
  <si>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</si>
  <si>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</si>
  <si>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</si>
  <si>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</si>
  <si>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</si>
  <si>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</si>
  <si>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</si>
  <si>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</si>
  <si>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</si>
  <si>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</si>
  <si>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</si>
  <si>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</si>
  <si>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</si>
  <si>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</si>
  <si>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</si>
  <si>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</si>
  <si>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</si>
  <si>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</si>
  <si>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</si>
  <si>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</si>
  <si>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</si>
  <si>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</si>
  <si>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</si>
  <si>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</si>
  <si>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</si>
  <si>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</si>
  <si>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</si>
  <si>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</si>
  <si>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</si>
  <si>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</si>
  <si>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</si>
  <si>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</si>
  <si>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</si>
  <si>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</si>
  <si>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</si>
  <si>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</si>
  <si>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</si>
  <si>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</si>
  <si>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</si>
  <si>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</si>
  <si>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</si>
  <si>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</si>
  <si>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</si>
  <si>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</si>
  <si>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</si>
  <si>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</si>
  <si>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</si>
  <si>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</si>
  <si>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</si>
  <si>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</si>
  <si>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</si>
  <si>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</si>
  <si>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</si>
  <si>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</si>
  <si>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</si>
  <si>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</si>
  <si>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</si>
  <si>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</si>
  <si>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</si>
  <si>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</si>
  <si>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</si>
  <si>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</si>
  <si>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</si>
  <si>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</si>
  <si>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</si>
  <si>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</si>
  <si>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</si>
  <si>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</si>
  <si>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</si>
  <si>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</si>
  <si>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</si>
  <si>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</si>
  <si>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</si>
  <si>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</si>
  <si>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</si>
  <si>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</si>
  <si>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</si>
  <si>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</si>
  <si>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</si>
  <si>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</si>
  <si>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</si>
  <si>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</si>
  <si>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</si>
  <si>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</si>
  <si>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</si>
  <si>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</si>
  <si>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</si>
  <si>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</si>
  <si>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</si>
  <si>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</si>
  <si>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</si>
  <si>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</si>
  <si>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</si>
  <si>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</si>
  <si>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</si>
  <si>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</si>
  <si>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</si>
  <si>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</si>
  <si>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</si>
  <si>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</si>
  <si>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</si>
  <si>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</si>
  <si>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</si>
  <si>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</si>
  <si>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</si>
  <si>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</si>
  <si>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</si>
  <si>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</si>
  <si>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</si>
  <si>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</si>
  <si>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</si>
  <si>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</si>
  <si>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</si>
  <si>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</si>
  <si>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</si>
  <si>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</si>
  <si>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</si>
  <si>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</si>
  <si>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</si>
  <si>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</si>
  <si>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</si>
  <si>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</si>
  <si>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</si>
  <si>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</si>
  <si>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</si>
  <si>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</si>
  <si>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</si>
  <si>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</si>
  <si>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</si>
  <si>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</si>
  <si>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</si>
  <si>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</si>
  <si>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</si>
  <si>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</si>
  <si>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</si>
  <si>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</si>
  <si>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</si>
  <si>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</si>
  <si>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</si>
  <si>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</si>
  <si>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</si>
  <si>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</si>
  <si>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</si>
  <si>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</si>
  <si>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</si>
  <si>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</si>
  <si>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</si>
  <si>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</si>
  <si>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</si>
  <si>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</si>
  <si>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</si>
  <si>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</si>
  <si>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</si>
  <si>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</si>
  <si>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</si>
  <si>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</si>
  <si>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</si>
  <si>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</si>
  <si>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</si>
  <si>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</si>
  <si>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</si>
  <si>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</si>
  <si>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</si>
  <si>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</si>
  <si>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</si>
  <si>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</si>
  <si>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</si>
  <si>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</si>
  <si>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</si>
  <si>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</si>
  <si>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</si>
  <si>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</si>
  <si>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</si>
  <si>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</si>
  <si>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</si>
  <si>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</si>
  <si>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</si>
  <si>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</si>
  <si>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</si>
  <si>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</si>
  <si>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</si>
  <si>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</si>
  <si>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</si>
  <si>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</si>
  <si>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</si>
  <si>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</si>
  <si>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</si>
  <si>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</si>
  <si>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</si>
  <si>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</si>
  <si>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</si>
  <si>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</si>
  <si>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</si>
  <si>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</si>
  <si>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</si>
  <si>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</si>
  <si>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</si>
  <si>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</si>
  <si>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</si>
  <si>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</si>
  <si>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</si>
  <si>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</si>
  <si>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</si>
  <si>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</si>
  <si>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</si>
  <si>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</si>
  <si>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</si>
  <si>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</si>
  <si>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</si>
  <si>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</si>
  <si>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</si>
  <si>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</si>
  <si>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</si>
  <si>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</si>
  <si>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</si>
  <si>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</si>
  <si>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</si>
  <si>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</si>
  <si>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</si>
  <si>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</si>
  <si>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</si>
  <si>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</si>
  <si>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</si>
  <si>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</si>
  <si>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</si>
  <si>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</si>
  <si>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</si>
  <si>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</si>
  <si>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</si>
  <si>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</si>
  <si>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</si>
  <si>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</si>
  <si>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</si>
  <si>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</si>
  <si>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</si>
  <si>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</si>
  <si>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</si>
  <si>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</si>
  <si>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</si>
  <si>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</si>
  <si>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</si>
  <si>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</si>
  <si>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</si>
  <si>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</si>
  <si>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</si>
  <si>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</si>
  <si>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</si>
  <si>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</si>
  <si>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</si>
  <si>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</si>
  <si>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</si>
  <si>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</si>
  <si>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</si>
  <si>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</si>
  <si>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</si>
  <si>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</si>
  <si>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</si>
  <si>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</si>
  <si>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</si>
  <si>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</si>
  <si>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</si>
  <si>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</si>
  <si>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</si>
  <si>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</si>
  <si>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</si>
  <si>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</si>
  <si>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</si>
  <si>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</si>
  <si>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</si>
  <si>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</si>
  <si>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</si>
  <si>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</si>
  <si>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</si>
  <si>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</si>
  <si>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</si>
  <si>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</si>
  <si>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</si>
  <si>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</si>
  <si>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</si>
  <si>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</si>
  <si>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</si>
  <si>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</si>
  <si>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</si>
  <si>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</si>
  <si>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</si>
  <si>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</si>
  <si>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</si>
  <si>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</si>
  <si>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</si>
  <si>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</si>
  <si>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</si>
  <si>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</si>
  <si>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</si>
  <si>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</si>
  <si>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</si>
  <si>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</si>
  <si>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</si>
  <si>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</si>
  <si>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</si>
  <si>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</si>
  <si>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</si>
  <si>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</si>
  <si>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</si>
  <si>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</si>
  <si>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</si>
  <si>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</si>
  <si>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</si>
  <si>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</si>
  <si>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</si>
  <si>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</si>
  <si>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</si>
  <si>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</si>
  <si>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</si>
  <si>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</si>
  <si>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</si>
  <si>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</si>
  <si>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</si>
  <si>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</si>
  <si>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</si>
  <si>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</si>
  <si>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</si>
  <si>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</si>
  <si>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</si>
  <si>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</si>
  <si>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</si>
  <si>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</si>
  <si>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</si>
  <si>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</si>
  <si>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</si>
  <si>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</si>
  <si>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</si>
  <si>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</si>
  <si>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</si>
  <si>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</si>
  <si>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</si>
  <si>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</si>
  <si>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</si>
  <si>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</si>
  <si>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</si>
  <si>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</si>
  <si>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</si>
  <si>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</si>
  <si>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</si>
  <si>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</si>
  <si>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</si>
  <si>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</si>
  <si>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</si>
  <si>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</si>
  <si>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</si>
  <si>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</si>
  <si>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</si>
  <si>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</si>
  <si>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</si>
  <si>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</si>
  <si>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</si>
  <si>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</si>
  <si>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</si>
  <si>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</si>
  <si>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</si>
  <si>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</si>
  <si>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</si>
  <si>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</si>
  <si>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</si>
  <si>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</si>
  <si>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</si>
  <si>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</si>
  <si>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</si>
  <si>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</si>
  <si>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</si>
  <si>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</si>
  <si>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</si>
  <si>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</si>
  <si>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</si>
  <si>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</si>
  <si>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</si>
  <si>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</si>
  <si>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</si>
  <si>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</si>
  <si>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</si>
  <si>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</si>
  <si>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</si>
  <si>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</si>
  <si>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</si>
  <si>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</si>
  <si>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</si>
  <si>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</si>
  <si>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</si>
  <si>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</si>
  <si>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</si>
  <si>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</si>
  <si>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</si>
  <si>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</si>
  <si>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</si>
  <si>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</si>
  <si>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</si>
  <si>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</si>
  <si>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</si>
  <si>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</si>
  <si>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</si>
  <si>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</si>
  <si>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</si>
  <si>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</si>
  <si>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</si>
  <si>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</si>
  <si>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</si>
  <si>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</si>
  <si>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</si>
  <si>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</si>
  <si>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</si>
  <si>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</si>
  <si>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</si>
  <si>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</si>
  <si>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</si>
  <si>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</si>
  <si>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</si>
  <si>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</si>
  <si>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</si>
  <si>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</si>
  <si>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</si>
  <si>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</si>
  <si>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</si>
  <si>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</si>
  <si>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</si>
  <si>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</si>
  <si>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</si>
  <si>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</si>
  <si>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</si>
  <si>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</si>
  <si>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</si>
  <si>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</si>
  <si>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</si>
  <si>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</si>
  <si>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</si>
  <si>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</si>
  <si>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</si>
  <si>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</si>
  <si>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</si>
  <si>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</si>
  <si>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</si>
  <si>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</si>
  <si>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</si>
  <si>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</si>
  <si>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</si>
  <si>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</si>
  <si>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</si>
  <si>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</si>
  <si>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</si>
  <si>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</si>
  <si>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</si>
  <si>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</si>
  <si>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</si>
  <si>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</si>
  <si>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</si>
  <si>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</si>
  <si>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</si>
  <si>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</si>
  <si>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</si>
  <si>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</si>
  <si>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</si>
  <si>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</si>
  <si>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</si>
  <si>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</si>
  <si>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</si>
  <si>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</si>
  <si>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</si>
  <si>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</si>
  <si>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</si>
  <si>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</si>
  <si>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</si>
  <si>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</si>
  <si>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</si>
  <si>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</si>
  <si>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</si>
  <si>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</si>
  <si>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</si>
  <si>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</si>
  <si>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</si>
  <si>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</si>
  <si>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</si>
  <si>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</si>
  <si>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</si>
  <si>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</si>
  <si>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</si>
  <si>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</si>
  <si>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</si>
  <si>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</si>
  <si>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</si>
  <si>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</si>
  <si>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</si>
  <si>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</si>
  <si>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</si>
  <si>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</si>
  <si>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</si>
  <si>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</si>
  <si>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</si>
  <si>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</si>
  <si>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</si>
  <si>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</si>
  <si>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</si>
  <si>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</si>
  <si>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</si>
  <si>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</si>
  <si>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</si>
  <si>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</si>
  <si>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</si>
  <si>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</si>
  <si>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</si>
  <si>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</si>
  <si>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</si>
  <si>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</si>
  <si>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</si>
  <si>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</si>
  <si>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</si>
  <si>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</si>
  <si>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</si>
  <si>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</si>
  <si>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</si>
  <si>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</si>
  <si>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</si>
  <si>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</si>
  <si>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</si>
  <si>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</si>
  <si>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</si>
  <si>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</si>
  <si>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</si>
  <si>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</si>
  <si>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</si>
  <si>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</si>
  <si>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</si>
  <si>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</si>
  <si>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</si>
  <si>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</si>
  <si>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</si>
  <si>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</si>
  <si>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</si>
  <si>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</si>
  <si>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</si>
  <si>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</si>
  <si>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</si>
  <si>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</si>
  <si>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</si>
  <si>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</si>
  <si>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</si>
  <si>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</si>
  <si>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</si>
  <si>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</si>
  <si>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</si>
  <si>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</si>
  <si>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</si>
  <si>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</si>
  <si>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</si>
  <si>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</si>
  <si>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</si>
  <si>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</si>
  <si>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</si>
  <si>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</si>
  <si>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</si>
  <si>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</si>
  <si>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</si>
  <si>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</si>
  <si>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</si>
  <si>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</si>
  <si>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</si>
  <si>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</si>
  <si>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</si>
  <si>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</si>
  <si>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</si>
  <si>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</si>
  <si>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</si>
  <si>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</si>
  <si>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</si>
  <si>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</si>
  <si>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</si>
  <si>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</si>
  <si>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</si>
  <si>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</si>
  <si>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</si>
  <si>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</si>
  <si>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</si>
  <si>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</si>
  <si>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</si>
  <si>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</si>
  <si>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</si>
  <si>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</si>
  <si>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</si>
  <si>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</si>
  <si>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</si>
  <si>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</si>
  <si>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</si>
  <si>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</si>
  <si>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</si>
  <si>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</si>
  <si>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</si>
  <si>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</si>
  <si>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</si>
  <si>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</si>
  <si>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</si>
  <si>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</si>
  <si>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</si>
  <si>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</si>
  <si>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</si>
  <si>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</si>
  <si>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</si>
  <si>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</si>
  <si>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</si>
  <si>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</si>
  <si>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</si>
  <si>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</si>
  <si>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</si>
  <si>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</si>
  <si>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</si>
  <si>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</si>
  <si>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</si>
  <si>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</si>
  <si>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</si>
  <si>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</si>
  <si>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</si>
  <si>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</si>
  <si>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</si>
  <si>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</si>
  <si>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</si>
  <si>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</si>
  <si>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</si>
  <si>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</si>
  <si>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</si>
  <si>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</si>
  <si>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</si>
  <si>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</si>
  <si>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</si>
  <si>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</si>
  <si>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</si>
  <si>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</si>
  <si>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</si>
  <si>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</si>
  <si>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</si>
  <si>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</si>
  <si>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</si>
  <si>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</si>
  <si>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</si>
  <si>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</si>
  <si>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</si>
  <si>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</si>
  <si>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</si>
  <si>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</si>
  <si>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</si>
  <si>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</si>
  <si>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</si>
  <si>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</si>
  <si>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</si>
  <si>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</si>
  <si>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</si>
  <si>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</si>
  <si>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</si>
  <si>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</si>
  <si>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</si>
  <si>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</si>
  <si>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</si>
  <si>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</si>
  <si>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</si>
  <si>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</si>
  <si>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</si>
  <si>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</si>
  <si>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</si>
  <si>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</si>
  <si>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</si>
  <si>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</si>
  <si>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</si>
  <si>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</si>
  <si>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</si>
  <si>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</si>
  <si>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</si>
  <si>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</si>
  <si>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</si>
  <si>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</si>
  <si>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</si>
  <si>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</si>
  <si>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</si>
  <si>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</si>
  <si>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</si>
  <si>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</si>
  <si>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</si>
  <si>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</si>
  <si>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</si>
  <si>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</si>
  <si>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</si>
  <si>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</si>
  <si>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</si>
  <si>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</si>
  <si>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</si>
  <si>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</si>
  <si>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</si>
  <si>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</si>
  <si>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</si>
  <si>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</si>
  <si>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</si>
  <si>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</si>
  <si>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</si>
  <si>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</si>
  <si>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</si>
  <si>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</si>
  <si>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</si>
  <si>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</si>
  <si>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</si>
  <si>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</si>
  <si>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</si>
  <si>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</si>
  <si>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</si>
  <si>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</si>
  <si>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</si>
  <si>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</si>
  <si>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</si>
  <si>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</si>
  <si>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</si>
  <si>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</si>
  <si>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</si>
  <si>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</si>
  <si>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</si>
  <si>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</si>
  <si>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</si>
  <si>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</si>
  <si>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</si>
  <si>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</si>
  <si>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</si>
  <si>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</si>
  <si>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</si>
  <si>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</si>
  <si>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</si>
  <si>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</si>
  <si>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</si>
  <si>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</si>
  <si>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</si>
  <si>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</si>
  <si>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</si>
  <si>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</si>
  <si>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</si>
  <si>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</si>
  <si>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</si>
  <si>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</si>
  <si>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</si>
  <si>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</si>
  <si>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</si>
  <si>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</si>
  <si>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</si>
  <si>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</si>
  <si>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</si>
  <si>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</si>
  <si>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</si>
  <si>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</si>
  <si>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</si>
  <si>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</si>
  <si>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</si>
  <si>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</si>
  <si>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</si>
  <si>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</si>
  <si>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</si>
  <si>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</si>
  <si>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</si>
  <si>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</si>
  <si>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</si>
  <si>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</si>
  <si>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</si>
  <si>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</si>
  <si>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</si>
  <si>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</si>
  <si>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</si>
  <si>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</si>
  <si>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</si>
  <si>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</si>
  <si>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</si>
  <si>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</si>
  <si>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</si>
  <si>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</si>
  <si>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</si>
  <si>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</si>
  <si>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</si>
  <si>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</si>
  <si>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</si>
  <si>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</si>
  <si>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</si>
  <si>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</si>
  <si>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</si>
  <si>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</si>
  <si>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</si>
  <si>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</si>
  <si>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</si>
  <si>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</si>
  <si>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</si>
  <si>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</si>
  <si>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</si>
  <si>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</si>
  <si>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</si>
  <si>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</si>
  <si>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</si>
  <si>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</si>
  <si>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</si>
  <si>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</si>
  <si>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</si>
  <si>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</si>
  <si>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</si>
  <si>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</si>
  <si>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</si>
  <si>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</si>
  <si>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</si>
  <si>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</si>
  <si>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</si>
  <si>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</si>
  <si>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</si>
  <si>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</si>
  <si>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</si>
  <si>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</si>
  <si>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</si>
  <si>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</si>
  <si>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</si>
  <si>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</si>
  <si>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</si>
  <si>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</si>
  <si>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</si>
  <si>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</si>
  <si>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</si>
  <si>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</si>
  <si>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</si>
  <si>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</si>
  <si>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</si>
  <si>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</si>
  <si>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</si>
  <si>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</si>
  <si>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</si>
  <si>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</si>
  <si>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</si>
  <si>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</si>
  <si>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</si>
  <si>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</si>
  <si>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</si>
  <si>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</si>
  <si>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</si>
  <si>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</si>
  <si>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</si>
  <si>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</si>
  <si>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</si>
  <si>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</si>
  <si>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</si>
  <si>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</si>
  <si>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</si>
  <si>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</si>
  <si>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</si>
  <si>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</si>
  <si>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</si>
  <si>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</si>
  <si>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</si>
  <si>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</si>
  <si>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</si>
  <si>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</si>
  <si>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</si>
  <si>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</si>
  <si>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</si>
  <si>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</si>
  <si>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</si>
  <si>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</si>
  <si>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</si>
  <si>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</si>
  <si>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</si>
  <si>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</si>
  <si>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</si>
  <si>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</si>
  <si>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</si>
  <si>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</si>
  <si>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</si>
  <si>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</si>
  <si>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</si>
  <si>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</si>
  <si>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</si>
  <si>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</si>
  <si>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</si>
  <si>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</si>
  <si>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</si>
  <si>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</si>
  <si>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</si>
  <si>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</si>
  <si>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</si>
  <si>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</si>
  <si>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</si>
  <si>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</si>
  <si>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</si>
  <si>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</si>
  <si>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</si>
  <si>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</si>
  <si>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</si>
  <si>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</si>
  <si>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</si>
  <si>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</si>
  <si>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</si>
  <si>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</si>
  <si>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</si>
  <si>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</si>
  <si>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</si>
  <si>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</si>
  <si>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</si>
  <si>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</si>
  <si>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</si>
  <si>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</si>
  <si>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</si>
  <si>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</si>
  <si>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</si>
  <si>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</si>
  <si>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</si>
  <si>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</si>
  <si>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</si>
  <si>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</si>
  <si>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</si>
  <si>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</si>
  <si>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</si>
  <si>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</si>
  <si>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</si>
  <si>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</si>
  <si>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</si>
  <si>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</si>
  <si>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</si>
  <si>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</si>
  <si>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</si>
  <si>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</si>
  <si>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</si>
  <si>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</si>
  <si>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</si>
  <si>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</si>
  <si>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</si>
  <si>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</si>
  <si>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</si>
  <si>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</si>
  <si>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</si>
  <si>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</si>
  <si>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</si>
  <si>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</si>
  <si>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</si>
  <si>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</si>
  <si>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</si>
  <si>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</si>
  <si>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</si>
  <si>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</si>
  <si>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</si>
  <si>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</si>
  <si>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</si>
  <si>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</si>
  <si>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</si>
  <si>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</si>
  <si>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</si>
  <si>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</si>
  <si>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</si>
  <si>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</si>
  <si>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</si>
  <si>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</si>
  <si>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</si>
  <si>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</si>
  <si>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</si>
  <si>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</si>
  <si>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</si>
  <si>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</si>
  <si>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</si>
  <si>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</si>
  <si>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</si>
  <si>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</si>
  <si>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</si>
  <si>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</si>
  <si>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</si>
  <si>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</si>
  <si>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</si>
  <si>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</si>
  <si>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</si>
  <si>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</si>
  <si>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</si>
  <si>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</si>
  <si>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</si>
  <si>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</si>
  <si>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</si>
  <si>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</si>
  <si>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</si>
  <si>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</si>
  <si>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</si>
  <si>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</si>
  <si>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</si>
  <si>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</si>
  <si>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</si>
  <si>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</si>
  <si>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</si>
  <si>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</si>
  <si>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</si>
  <si>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</si>
  <si>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</si>
  <si>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</si>
  <si>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</si>
  <si>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</si>
  <si>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</si>
  <si>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</si>
  <si>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</si>
  <si>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</si>
  <si>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</si>
  <si>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</si>
  <si>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</si>
  <si>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</si>
  <si>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</si>
  <si>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</si>
  <si>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</si>
  <si>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</si>
  <si>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</si>
  <si>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</si>
  <si>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</si>
  <si>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</si>
  <si>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</si>
  <si>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</si>
  <si>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</si>
  <si>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</si>
  <si>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</si>
  <si>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</si>
  <si>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</si>
  <si>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</si>
  <si>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</si>
  <si>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</si>
  <si>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</si>
  <si>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</si>
  <si>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</si>
  <si>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</si>
  <si>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</si>
  <si>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</si>
  <si>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</si>
  <si>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</si>
  <si>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</si>
  <si>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</si>
  <si>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</si>
  <si>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</si>
  <si>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</si>
  <si>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</si>
  <si>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</si>
  <si>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</si>
  <si>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</si>
  <si>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</si>
  <si>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</si>
  <si>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</si>
  <si>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</si>
  <si>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</si>
  <si>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</si>
  <si>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</si>
  <si>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</si>
  <si>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</si>
  <si>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</si>
  <si>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</si>
  <si>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</si>
  <si>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</si>
  <si>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</si>
  <si>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</si>
  <si>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</si>
  <si>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</si>
  <si>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</si>
  <si>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</si>
  <si>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</si>
  <si>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</si>
  <si>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</si>
  <si>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</si>
  <si>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</si>
  <si>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</si>
  <si>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</si>
  <si>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</si>
  <si>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</si>
  <si>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</si>
  <si>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</si>
  <si>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</si>
  <si>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</si>
  <si>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</si>
  <si>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</si>
  <si>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</si>
  <si>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</si>
  <si>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</si>
  <si>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</si>
  <si>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</si>
  <si>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</si>
  <si>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</si>
  <si>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</si>
  <si>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</si>
  <si>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</si>
  <si>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</si>
  <si>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</si>
  <si>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</si>
  <si>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</si>
  <si>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</si>
  <si>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</si>
  <si>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</si>
  <si>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</si>
  <si>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</si>
  <si>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</si>
  <si>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</si>
  <si>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</si>
  <si>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</si>
  <si>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</si>
  <si>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</si>
  <si>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</si>
  <si>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</si>
  <si>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</si>
  <si>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</si>
  <si>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</si>
  <si>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</si>
  <si>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</si>
  <si>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</si>
  <si>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</si>
  <si>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</si>
  <si>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</si>
  <si>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</si>
  <si>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</si>
  <si>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</si>
  <si>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</si>
  <si>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</si>
  <si>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</si>
  <si>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</si>
  <si>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</si>
  <si>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</si>
  <si>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</si>
  <si>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</si>
  <si>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</si>
  <si>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</si>
  <si>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</si>
  <si>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</si>
  <si>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</si>
  <si>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</si>
  <si>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</si>
  <si>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</si>
  <si>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</si>
  <si>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</si>
  <si>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</si>
  <si>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</si>
  <si>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</si>
  <si>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</si>
  <si>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</si>
  <si>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</si>
  <si>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</si>
  <si>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</si>
  <si>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</si>
  <si>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</si>
  <si>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</si>
  <si>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</si>
  <si>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</si>
  <si>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</si>
  <si>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</si>
  <si>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</si>
  <si>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</si>
  <si>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</si>
  <si>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</si>
  <si>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</si>
  <si>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</si>
  <si>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</si>
  <si>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</si>
  <si>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</si>
  <si>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</si>
  <si>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</si>
  <si>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</si>
  <si>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</si>
  <si>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</si>
  <si>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</si>
  <si>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</si>
  <si>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</si>
  <si>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</si>
  <si>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</si>
  <si>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</si>
  <si>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</si>
  <si>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</si>
  <si>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</si>
  <si>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</si>
  <si>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</si>
  <si>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</si>
  <si>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</si>
  <si>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</si>
  <si>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</si>
  <si>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</si>
  <si>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</si>
  <si>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</si>
  <si>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</si>
  <si>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</si>
  <si>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</si>
  <si>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</si>
  <si>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</si>
  <si>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</si>
  <si>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</si>
  <si>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</si>
  <si>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</si>
  <si>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</si>
  <si>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</si>
  <si>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</si>
  <si>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</si>
  <si>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</si>
  <si>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</si>
  <si>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</si>
  <si>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</si>
  <si>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</si>
  <si>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</si>
  <si>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</si>
  <si>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</si>
  <si>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</si>
  <si>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</si>
  <si>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</si>
  <si>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</si>
  <si>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</si>
  <si>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</si>
  <si>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</si>
  <si>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</si>
  <si>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</si>
  <si>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</si>
  <si>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</si>
  <si>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</si>
  <si>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</si>
  <si>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</si>
  <si>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</si>
  <si>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</si>
  <si>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</si>
  <si>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</si>
  <si>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</si>
  <si>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</si>
  <si>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</si>
  <si>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</si>
  <si>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</si>
  <si>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</si>
  <si>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</si>
  <si>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</si>
  <si>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</si>
  <si>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</si>
  <si>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</si>
  <si>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</si>
  <si>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</si>
  <si>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</si>
  <si>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</si>
  <si>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</si>
  <si>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</si>
  <si>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</si>
  <si>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</si>
  <si>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</si>
  <si>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</si>
  <si>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</si>
  <si>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</si>
  <si>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</si>
  <si>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</si>
  <si>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</si>
  <si>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</si>
  <si>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</si>
  <si>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</si>
  <si>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</si>
  <si>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</si>
  <si>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</si>
  <si>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</si>
  <si>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</si>
  <si>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</si>
  <si>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</si>
  <si>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</si>
  <si>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</si>
  <si>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</si>
  <si>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</si>
  <si>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</si>
  <si>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</si>
  <si>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</si>
  <si>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</si>
  <si>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</si>
  <si>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</si>
  <si>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</si>
  <si>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</si>
  <si>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</si>
  <si>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</si>
  <si>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</si>
  <si>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</si>
  <si>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</si>
  <si>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</si>
  <si>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</si>
  <si>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</si>
  <si>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</si>
  <si>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</si>
  <si>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</si>
  <si>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</si>
  <si>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</si>
  <si>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</si>
  <si>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</si>
  <si>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</si>
  <si>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</si>
  <si>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</si>
  <si>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</si>
  <si>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</si>
  <si>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</si>
  <si>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</si>
  <si>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</si>
  <si>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</si>
  <si>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</si>
  <si>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</si>
  <si>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</si>
  <si>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</si>
  <si>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</si>
  <si>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</si>
  <si>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</si>
  <si>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</si>
  <si>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</si>
  <si>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</si>
  <si>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</si>
  <si>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</si>
  <si>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</si>
  <si>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</si>
  <si>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</si>
  <si>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</si>
  <si>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</si>
  <si>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</si>
  <si>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</si>
  <si>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</si>
  <si>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</si>
  <si>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</si>
  <si>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</si>
  <si>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</si>
  <si>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</si>
  <si>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</si>
  <si>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</si>
  <si>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</si>
  <si>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</si>
  <si>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</si>
  <si>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</si>
  <si>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</si>
  <si>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</si>
  <si>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</si>
  <si>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</si>
  <si>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</si>
  <si>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</si>
  <si>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</si>
  <si>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</si>
  <si>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</si>
  <si>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</si>
  <si>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</si>
  <si>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</si>
  <si>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</si>
  <si>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</si>
  <si>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</si>
  <si>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</si>
  <si>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</si>
  <si>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</si>
  <si>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</si>
  <si>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</si>
  <si>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</si>
  <si>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</si>
  <si>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</si>
  <si>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</si>
  <si>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</si>
  <si>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</si>
  <si>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</si>
  <si>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</si>
  <si>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</si>
  <si>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</si>
  <si>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</si>
  <si>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</si>
  <si>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</si>
  <si>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</si>
  <si>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</si>
  <si>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</si>
  <si>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</si>
  <si>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</si>
  <si>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</si>
  <si>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</si>
  <si>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</si>
  <si>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</si>
  <si>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</si>
  <si>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</si>
  <si>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</si>
  <si>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</si>
  <si>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</si>
  <si>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</si>
  <si>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</si>
  <si>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</si>
  <si>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</si>
  <si>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</si>
  <si>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</si>
  <si>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</si>
  <si>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</si>
  <si>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</si>
  <si>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</si>
  <si>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</si>
  <si>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</si>
  <si>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</si>
  <si>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</si>
  <si>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</si>
  <si>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</si>
  <si>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</si>
  <si>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</si>
  <si>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</si>
  <si>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</si>
  <si>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</si>
  <si>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</si>
  <si>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</si>
  <si>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</si>
  <si>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</si>
  <si>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</si>
  <si>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</si>
  <si>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</si>
  <si>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</si>
  <si>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</si>
  <si>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</si>
  <si>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</si>
  <si>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</si>
  <si>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</si>
  <si>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</si>
  <si>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</si>
  <si>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</si>
  <si>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</si>
  <si>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</si>
  <si>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</si>
  <si>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</si>
  <si>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</si>
  <si>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</si>
  <si>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</si>
  <si>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</si>
  <si>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</si>
  <si>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</si>
  <si>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</si>
  <si>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</si>
  <si>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</si>
  <si>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</si>
  <si>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</si>
  <si>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</si>
  <si>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</si>
  <si>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</si>
  <si>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</si>
  <si>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</si>
  <si>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</si>
  <si>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</si>
  <si>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</si>
  <si>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</si>
  <si>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</si>
  <si>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</si>
  <si>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</si>
  <si>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</si>
  <si>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</si>
  <si>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</si>
  <si>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</si>
  <si>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</si>
  <si>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</si>
  <si>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</si>
  <si>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</si>
  <si>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</si>
  <si>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</si>
  <si>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</si>
  <si>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</si>
  <si>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</si>
  <si>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</si>
  <si>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</si>
  <si>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</si>
  <si>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</si>
  <si>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</si>
  <si>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</si>
  <si>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</si>
  <si>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</si>
  <si>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</si>
  <si>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</si>
  <si>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</si>
  <si>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</si>
  <si>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</si>
  <si>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</si>
  <si>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</si>
  <si>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</si>
  <si>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</si>
  <si>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</si>
  <si>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</si>
  <si>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</si>
  <si>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</si>
  <si>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</si>
  <si>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</si>
  <si>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</si>
  <si>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</si>
  <si>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</si>
  <si>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</si>
  <si>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</si>
  <si>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</si>
  <si>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</si>
  <si>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</si>
  <si>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</si>
  <si>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</si>
  <si>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</si>
  <si>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</si>
  <si>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</si>
  <si>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</si>
  <si>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</si>
  <si>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</si>
  <si>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</si>
  <si>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</si>
  <si>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</si>
  <si>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</si>
  <si>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</si>
  <si>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</si>
  <si>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</si>
  <si>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</si>
  <si>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</si>
  <si>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</si>
  <si>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</si>
  <si>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</si>
  <si>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</si>
  <si>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</si>
  <si>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</si>
  <si>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</si>
  <si>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</si>
  <si>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</si>
  <si>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</si>
  <si>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</si>
  <si>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</si>
  <si>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</si>
  <si>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</si>
  <si>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</si>
  <si>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</si>
  <si>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</si>
  <si>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</si>
  <si>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</si>
  <si>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</si>
  <si>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</si>
  <si>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</si>
  <si>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</si>
  <si>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</si>
  <si>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</si>
  <si>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</si>
  <si>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</si>
  <si>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</si>
  <si>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</si>
  <si>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</si>
  <si>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</si>
  <si>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</si>
  <si>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</si>
  <si>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</si>
  <si>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</si>
  <si>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</si>
  <si>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</si>
  <si>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</si>
  <si>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</si>
  <si>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</si>
  <si>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</si>
  <si>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</si>
  <si>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</si>
  <si>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</si>
  <si>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</si>
  <si>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</si>
  <si>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</si>
  <si>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</si>
  <si>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</si>
  <si>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</si>
  <si>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</si>
  <si>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</si>
  <si>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</si>
  <si>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</si>
  <si>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</si>
  <si>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</si>
  <si>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</si>
  <si>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</si>
  <si>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</si>
  <si>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</si>
  <si>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</si>
  <si>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</si>
  <si>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</si>
  <si>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</si>
  <si>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</si>
  <si>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</si>
  <si>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</si>
  <si>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</si>
  <si>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</si>
  <si>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</si>
  <si>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</si>
  <si>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</si>
  <si>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</si>
  <si>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</si>
  <si>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</si>
  <si>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</si>
  <si>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</si>
  <si>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</si>
  <si>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</si>
  <si>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</si>
  <si>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</si>
  <si>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</si>
  <si>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</si>
  <si>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</si>
  <si>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</si>
  <si>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</si>
  <si>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</si>
  <si>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</si>
  <si>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</si>
  <si>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</si>
  <si>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</si>
  <si>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</si>
  <si>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</si>
  <si>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</si>
  <si>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</si>
  <si>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</si>
  <si>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</si>
  <si>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</si>
  <si>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</si>
  <si>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</si>
  <si>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</si>
  <si>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</si>
  <si>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</si>
  <si>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</si>
  <si>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</si>
  <si>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</si>
  <si>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</si>
  <si>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</si>
  <si>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</si>
  <si>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</si>
  <si>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</si>
  <si>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</si>
  <si>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</si>
  <si>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</si>
  <si>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</si>
  <si>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</si>
  <si>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</si>
  <si>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</si>
  <si>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</si>
  <si>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</si>
  <si>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</si>
  <si>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</si>
  <si>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</si>
  <si>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</si>
  <si>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</si>
  <si>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</si>
  <si>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</si>
  <si>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</si>
  <si>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</si>
  <si>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</si>
  <si>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</si>
  <si>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</si>
  <si>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</si>
  <si>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</si>
  <si>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</si>
  <si>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</si>
  <si>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</si>
  <si>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</si>
  <si>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</si>
  <si>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</si>
  <si>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</si>
  <si>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</si>
  <si>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</si>
  <si>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</si>
  <si>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</si>
  <si>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</si>
  <si>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</si>
  <si>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</si>
  <si>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</si>
  <si>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</si>
  <si>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</si>
  <si>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</si>
  <si>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</si>
  <si>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</si>
  <si>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</si>
  <si>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</si>
  <si>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</si>
  <si>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</si>
  <si>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</si>
  <si>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</si>
  <si>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</si>
  <si>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</si>
  <si>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</si>
  <si>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</si>
  <si>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</si>
  <si>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</si>
  <si>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</si>
  <si>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</si>
  <si>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</si>
  <si>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</si>
  <si>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</si>
  <si>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</si>
  <si>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</si>
  <si>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</si>
  <si>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</si>
  <si>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</si>
  <si>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</si>
  <si>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</si>
  <si>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</si>
  <si>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</si>
  <si>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</si>
  <si>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</si>
  <si>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</si>
  <si>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</si>
  <si>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</si>
  <si>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</si>
  <si>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</si>
  <si>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</si>
  <si>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</si>
  <si>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</si>
  <si>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</si>
  <si>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</si>
  <si>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</si>
  <si>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</si>
  <si>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</si>
  <si>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</si>
  <si>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</si>
  <si>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</si>
  <si>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</si>
  <si>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</si>
  <si>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</si>
  <si>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</si>
  <si>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</si>
  <si>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</si>
  <si>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</si>
  <si>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</si>
  <si>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</si>
  <si>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</si>
  <si>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</si>
  <si>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</si>
  <si>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</si>
  <si>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</si>
  <si>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</si>
  <si>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</si>
  <si>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</si>
  <si>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</si>
  <si>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</si>
  <si>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</si>
  <si>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</si>
  <si>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</si>
  <si>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</si>
  <si>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</si>
  <si>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</si>
  <si>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</si>
  <si>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</si>
  <si>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</si>
  <si>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</si>
  <si>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</si>
  <si>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</si>
  <si>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</si>
  <si>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</si>
  <si>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</si>
  <si>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</si>
  <si>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</si>
  <si>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</si>
  <si>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</si>
  <si>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</si>
  <si>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</si>
  <si>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</si>
  <si>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</si>
  <si>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</si>
  <si>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</si>
  <si>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</si>
  <si>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</si>
  <si>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</si>
  <si>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</si>
  <si>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</si>
  <si>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</si>
  <si>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</si>
  <si>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</si>
  <si>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</si>
  <si>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</si>
  <si>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</si>
  <si>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</si>
  <si>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</si>
  <si>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</si>
  <si>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</si>
  <si>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</si>
  <si>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</si>
  <si>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</si>
  <si>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</si>
  <si>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</si>
  <si>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</si>
  <si>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</si>
  <si>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</si>
  <si>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</si>
  <si>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</si>
  <si>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</si>
  <si>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</si>
  <si>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</si>
  <si>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</si>
  <si>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</si>
  <si>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</si>
  <si>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</si>
  <si>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</si>
  <si>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</si>
  <si>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</si>
  <si>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</si>
  <si>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</si>
  <si>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</si>
  <si>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</si>
  <si>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</si>
  <si>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</si>
  <si>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</si>
  <si>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</si>
  <si>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</si>
  <si>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</si>
  <si>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</si>
  <si>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</si>
  <si>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</si>
  <si>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</si>
  <si>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</si>
  <si>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</si>
  <si>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</si>
  <si>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</si>
  <si>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</si>
  <si>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</si>
  <si>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</si>
  <si>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</si>
  <si>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</si>
  <si>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</si>
  <si>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</si>
  <si>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</si>
  <si>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</si>
  <si>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</si>
  <si>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</si>
  <si>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</si>
  <si>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</si>
  <si>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</si>
  <si>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</si>
  <si>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</si>
  <si>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</si>
  <si>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</si>
  <si>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</si>
  <si>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</si>
  <si>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</si>
  <si>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</si>
  <si>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</si>
  <si>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</si>
  <si>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</si>
  <si>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</si>
  <si>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</si>
  <si>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</si>
  <si>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</si>
  <si>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</si>
  <si>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</si>
  <si>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</si>
  <si>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</si>
  <si>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</si>
  <si>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</si>
  <si>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</si>
  <si>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</si>
  <si>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</si>
  <si>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</si>
  <si>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</si>
  <si>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</si>
  <si>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</si>
  <si>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</si>
  <si>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</si>
  <si>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</si>
  <si>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</si>
  <si>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</si>
  <si>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</si>
  <si>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</si>
  <si>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</si>
  <si>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</si>
  <si>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</si>
  <si>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</si>
  <si>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</si>
  <si>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</si>
  <si>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</si>
  <si>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</si>
  <si>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</si>
  <si>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</si>
  <si>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</si>
  <si>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</si>
  <si>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</si>
  <si>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</si>
  <si>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</si>
  <si>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</si>
  <si>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</si>
  <si>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</si>
  <si>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</si>
  <si>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</si>
  <si>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</si>
  <si>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</si>
  <si>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</si>
  <si>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</si>
  <si>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</si>
  <si>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</si>
  <si>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</si>
  <si>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</si>
  <si>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</si>
  <si>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</si>
  <si>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</si>
  <si>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</si>
  <si>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</si>
  <si>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</si>
  <si>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</si>
  <si>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</si>
  <si>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</si>
  <si>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</si>
  <si>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</si>
  <si>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</si>
  <si>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</si>
  <si>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</si>
  <si>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</si>
  <si>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</si>
  <si>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</si>
  <si>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</si>
  <si>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</si>
  <si>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</si>
  <si>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</si>
  <si>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</si>
  <si>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</si>
  <si>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</si>
  <si>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</si>
  <si>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</si>
  <si>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</si>
  <si>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</si>
  <si>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</si>
  <si>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</si>
  <si>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</si>
  <si>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</si>
  <si>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</si>
  <si>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</si>
  <si>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</si>
  <si>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</si>
  <si>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</si>
  <si>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</si>
  <si>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</si>
  <si>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</si>
  <si>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</si>
  <si>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</si>
  <si>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</si>
  <si>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</si>
  <si>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</si>
  <si>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</si>
  <si>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</si>
  <si>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</si>
  <si>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</si>
  <si>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</si>
  <si>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</si>
  <si>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</si>
  <si>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</si>
  <si>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</si>
  <si>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</si>
  <si>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</si>
  <si>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</si>
  <si>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</si>
  <si>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</si>
  <si>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</si>
  <si>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</si>
  <si>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</si>
  <si>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</si>
  <si>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</si>
  <si>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</si>
  <si>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</si>
  <si>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</si>
  <si>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</si>
  <si>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</si>
  <si>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</si>
  <si>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</si>
  <si>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</si>
  <si>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</si>
  <si>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</si>
  <si>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</si>
  <si>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</si>
  <si>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</si>
  <si>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</si>
  <si>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</si>
  <si>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</si>
  <si>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</si>
  <si>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</si>
  <si>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</si>
  <si>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</si>
  <si>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</si>
  <si>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</si>
  <si>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</si>
  <si>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</si>
  <si>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</si>
  <si>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</si>
  <si>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</si>
  <si>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</si>
  <si>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</si>
  <si>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</si>
  <si>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</si>
  <si>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</si>
  <si>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</si>
  <si>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</si>
  <si>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</si>
  <si>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</si>
  <si>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</si>
  <si>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</si>
  <si>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</si>
  <si>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</si>
  <si>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</si>
  <si>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</si>
  <si>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</si>
  <si>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</si>
  <si>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</si>
  <si>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</si>
  <si>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</si>
  <si>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</si>
  <si>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</si>
  <si>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</si>
  <si>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</si>
  <si>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</si>
  <si>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</si>
  <si>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</si>
  <si>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</si>
  <si>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</si>
  <si>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</si>
  <si>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</si>
  <si>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</si>
  <si>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</si>
  <si>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</si>
  <si>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</si>
  <si>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</si>
  <si>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</si>
  <si>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</si>
  <si>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</si>
  <si>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</si>
  <si>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</si>
  <si>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</si>
  <si>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</si>
  <si>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</si>
  <si>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</si>
  <si>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</si>
  <si>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</si>
  <si>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</si>
  <si>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</si>
  <si>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</si>
  <si>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</si>
  <si>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</si>
  <si>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</si>
  <si>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</si>
  <si>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</si>
  <si>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</si>
  <si>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</si>
  <si>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</si>
  <si>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</si>
  <si>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</si>
  <si>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</si>
  <si>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</si>
  <si>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</si>
  <si>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</si>
  <si>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</si>
  <si>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</si>
  <si>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</si>
  <si>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</si>
  <si>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</si>
  <si>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</si>
  <si>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</si>
  <si>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</si>
  <si>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</si>
  <si>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</si>
  <si>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</si>
  <si>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</si>
  <si>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</si>
  <si>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</si>
  <si>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</si>
  <si>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</si>
  <si>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</si>
  <si>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</si>
  <si>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</si>
  <si>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</si>
  <si>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</si>
  <si>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</si>
  <si>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</si>
  <si>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</si>
  <si>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</si>
  <si>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</si>
  <si>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</si>
  <si>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</si>
  <si>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</si>
  <si>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</si>
  <si>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</si>
  <si>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</si>
  <si>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</si>
  <si>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</si>
  <si>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</si>
  <si>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</si>
  <si>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</si>
  <si>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</si>
  <si>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</si>
  <si>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</si>
  <si>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</si>
  <si>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</si>
  <si>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</si>
  <si>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</si>
  <si>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</si>
  <si>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</si>
  <si>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</si>
  <si>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</si>
  <si>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</si>
  <si>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</si>
  <si>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</si>
  <si>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</si>
  <si>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</si>
  <si>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</si>
  <si>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</si>
  <si>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</si>
  <si>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</si>
  <si>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</si>
  <si>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</si>
  <si>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</si>
  <si>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</si>
  <si>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</si>
  <si>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</si>
  <si>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</si>
  <si>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</si>
  <si>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</si>
  <si>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</si>
  <si>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</si>
  <si>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</si>
  <si>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</si>
  <si>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</si>
  <si>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</si>
  <si>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</si>
  <si>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</si>
  <si>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</si>
  <si>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</si>
  <si>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</si>
  <si>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</si>
  <si>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</si>
  <si>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</si>
  <si>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</si>
  <si>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</si>
  <si>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</si>
  <si>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</si>
  <si>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</si>
  <si>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</si>
  <si>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</si>
  <si>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</si>
  <si>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</si>
  <si>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</si>
  <si>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</si>
  <si>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</si>
  <si>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</si>
  <si>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</si>
  <si>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</si>
  <si>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</si>
  <si>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</si>
  <si>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</si>
  <si>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</si>
  <si>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</si>
  <si>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</si>
  <si>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</si>
  <si>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</si>
  <si>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</si>
  <si>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</si>
  <si>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</si>
  <si>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</si>
  <si>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</si>
  <si>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</si>
  <si>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</si>
  <si>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</si>
  <si>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</si>
  <si>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</si>
  <si>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</si>
  <si>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</si>
  <si>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</si>
  <si>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</si>
  <si>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</si>
  <si>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</si>
  <si>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</si>
  <si>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</si>
  <si>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</si>
  <si>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</si>
  <si>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</si>
  <si>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</si>
  <si>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</si>
  <si>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</si>
  <si>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</si>
  <si>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</si>
  <si>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</si>
  <si>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</si>
  <si>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</si>
  <si>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</si>
  <si>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</si>
  <si>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</si>
  <si>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</si>
  <si>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</si>
  <si>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</si>
  <si>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</si>
  <si>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</si>
  <si>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</si>
  <si>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</si>
  <si>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</si>
  <si>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</si>
  <si>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</si>
  <si>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</si>
  <si>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</si>
  <si>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</si>
  <si>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</si>
  <si>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</si>
  <si>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</si>
  <si>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</si>
  <si>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</si>
  <si>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</si>
  <si>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</si>
  <si>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</si>
  <si>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</si>
  <si>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</si>
  <si>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</si>
  <si>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</si>
  <si>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</si>
  <si>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</si>
  <si>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</si>
  <si>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</si>
  <si>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</si>
  <si>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</si>
  <si>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</si>
  <si>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</si>
  <si>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</si>
  <si>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</si>
  <si>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</si>
  <si>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</si>
  <si>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</si>
  <si>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</si>
  <si>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</si>
  <si>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</si>
  <si>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</si>
  <si>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</si>
  <si>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</si>
  <si>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</si>
  <si>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</si>
  <si>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</si>
  <si>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</si>
  <si>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</si>
  <si>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</si>
  <si>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</si>
  <si>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</si>
  <si>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</si>
  <si>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</si>
  <si>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</si>
  <si>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</si>
  <si>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</si>
  <si>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</si>
  <si>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</si>
  <si>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</si>
  <si>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</si>
  <si>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</si>
  <si>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</si>
  <si>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</si>
  <si>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</si>
  <si>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</si>
  <si>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</si>
  <si>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</si>
  <si>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</si>
  <si>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</si>
  <si>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</si>
  <si>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</si>
  <si>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</si>
  <si>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</si>
  <si>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</si>
  <si>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</si>
  <si>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</si>
  <si>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</si>
  <si>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</si>
  <si>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</si>
  <si>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</si>
  <si>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</si>
  <si>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</si>
  <si>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</si>
  <si>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</si>
  <si>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</si>
  <si>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</si>
  <si>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</si>
  <si>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</si>
  <si>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</si>
  <si>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</si>
  <si>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</si>
  <si>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</si>
  <si>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</si>
  <si>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</si>
  <si>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</si>
  <si>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</si>
  <si>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</si>
  <si>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</si>
  <si>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</si>
  <si>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</si>
  <si>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</si>
  <si>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</si>
  <si>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</si>
  <si>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</si>
  <si>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</si>
  <si>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</si>
  <si>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</si>
  <si>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</si>
  <si>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</si>
  <si>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</si>
  <si>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</si>
  <si>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</si>
  <si>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</si>
  <si>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</si>
  <si>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</si>
  <si>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</si>
  <si>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</si>
  <si>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</si>
  <si>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</si>
  <si>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</si>
  <si>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</si>
  <si>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</si>
  <si>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</si>
  <si>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</si>
  <si>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</si>
  <si>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</si>
  <si>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</si>
  <si>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</si>
  <si>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</si>
  <si>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</si>
  <si>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</si>
  <si>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</si>
  <si>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</si>
  <si>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</si>
  <si>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</si>
  <si>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</si>
  <si>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</si>
  <si>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</si>
  <si>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</si>
  <si>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</si>
  <si>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</si>
  <si>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</si>
  <si>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</si>
  <si>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</si>
  <si>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</si>
  <si>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</si>
  <si>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</si>
  <si>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</si>
  <si>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</si>
  <si>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</si>
  <si>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</si>
  <si>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</si>
  <si>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</si>
  <si>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</si>
  <si>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</si>
  <si>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</si>
  <si>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</si>
  <si>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</si>
  <si>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</si>
  <si>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</si>
  <si>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</si>
  <si>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</si>
  <si>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</si>
  <si>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</si>
  <si>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</si>
  <si>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</si>
  <si>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</si>
  <si>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</si>
  <si>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</si>
  <si>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</si>
  <si>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</si>
  <si>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</si>
  <si>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</si>
  <si>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</si>
  <si>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</si>
  <si>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</si>
  <si>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</si>
  <si>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</si>
  <si>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</si>
  <si>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</si>
  <si>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</si>
  <si>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</si>
  <si>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</si>
  <si>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</si>
  <si>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</si>
  <si>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</si>
  <si>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</si>
  <si>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</si>
  <si>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</si>
  <si>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</si>
  <si>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</si>
  <si>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</si>
  <si>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</si>
  <si>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</si>
  <si>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</si>
  <si>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</si>
  <si>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</si>
  <si>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</si>
  <si>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</si>
  <si>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</si>
  <si>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</si>
  <si>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</si>
  <si>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</si>
  <si>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</si>
  <si>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</si>
  <si>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</si>
  <si>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</si>
  <si>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</si>
  <si>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</si>
  <si>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</si>
  <si>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</si>
  <si>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</si>
  <si>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</si>
  <si>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</si>
  <si>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</si>
  <si>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</si>
  <si>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</si>
  <si>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</si>
  <si>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</si>
  <si>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</si>
  <si>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</si>
  <si>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</si>
  <si>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</si>
  <si>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</si>
  <si>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</si>
  <si>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</si>
  <si>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</si>
  <si>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</si>
  <si>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</si>
  <si>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</si>
  <si>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</si>
  <si>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</si>
  <si>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</si>
  <si>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</si>
  <si>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</si>
  <si>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</si>
  <si>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</si>
  <si>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</si>
  <si>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</si>
  <si>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</si>
  <si>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</si>
  <si>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</si>
  <si>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</si>
  <si>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</si>
  <si>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</si>
  <si>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</si>
  <si>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</si>
  <si>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</si>
  <si>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</si>
  <si>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</si>
  <si>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</si>
  <si>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</si>
  <si>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</si>
  <si>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</si>
  <si>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</si>
  <si>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</si>
  <si>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</si>
  <si>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</si>
  <si>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</si>
  <si>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</si>
  <si>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</si>
  <si>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</si>
  <si>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</si>
  <si>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</si>
  <si>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</si>
  <si>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</si>
  <si>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</si>
  <si>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</si>
  <si>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</si>
  <si>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</si>
  <si>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</si>
  <si>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</si>
  <si>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</si>
  <si>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</si>
  <si>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</si>
  <si>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</si>
  <si>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</si>
  <si>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</si>
  <si>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</si>
  <si>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</si>
  <si>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</si>
  <si>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</si>
  <si>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</si>
  <si>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</si>
  <si>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</si>
  <si>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</si>
  <si>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</si>
  <si>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</si>
  <si>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</si>
  <si>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</si>
  <si>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</si>
  <si>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</si>
  <si>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</si>
  <si>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</si>
  <si>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</si>
  <si>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</si>
  <si>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</si>
  <si>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</si>
  <si>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</si>
  <si>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</si>
  <si>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</si>
  <si>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</si>
  <si>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</si>
  <si>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</si>
  <si>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</si>
  <si>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</si>
  <si>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</si>
  <si>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</si>
  <si>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</si>
  <si>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</si>
  <si>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</si>
  <si>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</si>
  <si>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</si>
  <si>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</si>
  <si>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</si>
  <si>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</si>
  <si>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</si>
  <si>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</si>
  <si>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</si>
  <si>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</si>
  <si>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</si>
  <si>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</si>
  <si>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</si>
  <si>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</si>
  <si>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</si>
  <si>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</si>
  <si>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</si>
  <si>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</si>
  <si>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</si>
  <si>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</si>
  <si>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</si>
  <si>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</si>
  <si>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</si>
  <si>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</si>
  <si>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</si>
  <si>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</si>
  <si>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</si>
  <si>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</si>
  <si>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</si>
  <si>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</si>
  <si>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</si>
  <si>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</si>
  <si>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</si>
  <si>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</si>
  <si>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</si>
  <si>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</si>
  <si>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</si>
  <si>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</si>
  <si>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</si>
  <si>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</si>
  <si>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</si>
  <si>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</si>
  <si>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</si>
  <si>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</si>
  <si>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</si>
  <si>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</si>
  <si>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</si>
  <si>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</si>
  <si>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</si>
  <si>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</si>
  <si>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</si>
  <si>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</si>
  <si>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</si>
  <si>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</si>
  <si>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</si>
  <si>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</si>
  <si>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</si>
  <si>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</si>
  <si>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</si>
  <si>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</si>
  <si>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</si>
  <si>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</si>
  <si>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</si>
  <si>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</si>
  <si>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</si>
  <si>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</si>
  <si>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</si>
  <si>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</si>
  <si>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</si>
  <si>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</si>
  <si>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</si>
  <si>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</si>
  <si>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</si>
  <si>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</si>
  <si>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</si>
  <si>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</si>
  <si>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</si>
  <si>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</si>
  <si>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</si>
  <si>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</si>
  <si>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</si>
  <si>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</si>
  <si>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</si>
  <si>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</si>
  <si>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</si>
  <si>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</si>
  <si>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</si>
  <si>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</si>
  <si>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</si>
  <si>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</si>
  <si>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</si>
  <si>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</si>
  <si>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</si>
  <si>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</si>
  <si>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</si>
  <si>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</si>
  <si>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</si>
  <si>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</si>
  <si>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</si>
  <si>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</si>
  <si>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</si>
  <si>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</si>
  <si>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</si>
  <si>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</si>
  <si>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</si>
  <si>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</si>
  <si>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</si>
  <si>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</si>
  <si>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</si>
  <si>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</si>
  <si>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</si>
  <si>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</si>
  <si>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</si>
  <si>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</si>
  <si>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</si>
  <si>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</si>
  <si>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</si>
  <si>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</si>
  <si>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</si>
  <si>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</si>
  <si>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</si>
  <si>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</si>
  <si>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</si>
  <si>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</si>
  <si>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</si>
  <si>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</si>
  <si>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</si>
  <si>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</si>
  <si>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</si>
  <si>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</si>
  <si>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</si>
  <si>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</si>
  <si>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</si>
  <si>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</si>
  <si>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</si>
  <si>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</si>
  <si>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</si>
  <si>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</si>
  <si>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</si>
  <si>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</si>
  <si>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</si>
  <si>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</si>
  <si>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</si>
  <si>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</si>
  <si>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</si>
  <si>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</si>
  <si>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</si>
  <si>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</si>
  <si>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</si>
  <si>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</si>
  <si>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</si>
  <si>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</si>
  <si>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</si>
  <si>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</si>
  <si>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</si>
  <si>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</si>
  <si>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</si>
  <si>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</si>
  <si>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</si>
  <si>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</si>
  <si>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</si>
  <si>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</si>
  <si>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</si>
  <si>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</si>
  <si>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</si>
  <si>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</si>
  <si>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</si>
  <si>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</si>
  <si>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</si>
  <si>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</si>
  <si>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</si>
  <si>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</si>
  <si>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</si>
  <si>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</si>
  <si>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</si>
  <si>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</si>
  <si>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</si>
  <si>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</si>
  <si>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</si>
  <si>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</si>
  <si>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</si>
  <si>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</si>
  <si>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</si>
  <si>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</si>
  <si>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</si>
  <si>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</si>
  <si>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</si>
  <si>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</si>
  <si>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</si>
  <si>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</si>
  <si>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</si>
  <si>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</si>
  <si>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</si>
  <si>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</si>
  <si>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</si>
  <si>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</si>
  <si>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</si>
  <si>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</si>
  <si>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</si>
  <si>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</si>
  <si>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</si>
  <si>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</si>
  <si>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</si>
  <si>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</si>
  <si>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</si>
  <si>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</si>
  <si>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</si>
  <si>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</si>
  <si>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</si>
  <si>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</si>
  <si>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</si>
  <si>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</si>
  <si>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</si>
  <si>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</si>
  <si>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</si>
  <si>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</si>
  <si>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</si>
  <si>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</si>
  <si>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</si>
  <si>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</si>
  <si>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</si>
  <si>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</si>
  <si>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</si>
  <si>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</si>
  <si>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</si>
  <si>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</si>
  <si>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</si>
  <si>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</si>
  <si>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</si>
  <si>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</si>
  <si>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</si>
  <si>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</si>
  <si>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</si>
  <si>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</si>
  <si>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</si>
  <si>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</si>
  <si>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</si>
  <si>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</si>
  <si>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</si>
  <si>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</si>
  <si>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</si>
  <si>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</si>
  <si>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</si>
  <si>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</si>
  <si>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</si>
  <si>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</si>
  <si>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</si>
  <si>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</si>
  <si>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</si>
  <si>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</si>
  <si>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</si>
  <si>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</si>
  <si>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</si>
  <si>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</si>
  <si>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</si>
  <si>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</si>
  <si>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</si>
  <si>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</si>
  <si>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</si>
  <si>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</si>
  <si>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</si>
  <si>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</si>
  <si>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</si>
  <si>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</si>
  <si>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</si>
  <si>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</si>
  <si>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</si>
  <si>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</si>
  <si>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</si>
  <si>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</si>
  <si>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</si>
  <si>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</si>
  <si>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</si>
  <si>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</si>
  <si>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</si>
  <si>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</si>
  <si>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</si>
  <si>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</si>
  <si>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</si>
  <si>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</si>
  <si>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</si>
  <si>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</si>
  <si>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</si>
  <si>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</si>
  <si>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</si>
  <si>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</si>
  <si>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</si>
  <si>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</si>
  <si>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</si>
  <si>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</si>
  <si>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</si>
  <si>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</si>
  <si>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</si>
  <si>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</si>
  <si>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</si>
  <si>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</si>
  <si>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</si>
  <si>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</si>
  <si>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</si>
  <si>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</si>
  <si>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</si>
  <si>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</si>
  <si>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</si>
  <si>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</si>
  <si>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</si>
  <si>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</si>
  <si>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</si>
  <si>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</si>
  <si>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</si>
  <si>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</si>
  <si>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</si>
  <si>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</si>
  <si>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</si>
  <si>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</si>
  <si>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</si>
  <si>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</si>
  <si>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</si>
  <si>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</si>
  <si>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</si>
  <si>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</si>
  <si>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</si>
  <si>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</si>
  <si>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</si>
  <si>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</si>
  <si>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</si>
  <si>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</si>
  <si>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</si>
  <si>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</si>
  <si>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</si>
  <si>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</si>
  <si>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</si>
  <si>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</si>
  <si>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</si>
  <si>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</si>
  <si>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</si>
  <si>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</si>
  <si>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</si>
  <si>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</si>
  <si>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</si>
  <si>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</si>
  <si>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</si>
  <si>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</si>
  <si>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</si>
  <si>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</si>
  <si>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</si>
  <si>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</si>
  <si>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</si>
  <si>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</si>
  <si>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</si>
  <si>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</si>
  <si>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</si>
  <si>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</si>
  <si>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</si>
  <si>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</si>
  <si>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</si>
  <si>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</si>
  <si>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</si>
  <si>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</si>
  <si>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</si>
  <si>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</si>
  <si>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</si>
  <si>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</si>
  <si>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</si>
  <si>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</si>
  <si>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</si>
  <si>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</si>
  <si>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</si>
  <si>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</si>
  <si>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</si>
  <si>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</si>
  <si>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</si>
  <si>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</si>
  <si>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</si>
  <si>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</si>
  <si>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</si>
  <si>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</si>
  <si>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</si>
  <si>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</si>
  <si>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</si>
  <si>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</si>
  <si>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</si>
  <si>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</si>
  <si>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</si>
  <si>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</si>
  <si>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</si>
  <si>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</si>
  <si>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</si>
  <si>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</si>
  <si>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</si>
  <si>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</si>
  <si>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</si>
  <si>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</si>
  <si>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</si>
  <si>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</si>
  <si>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</si>
  <si>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</si>
  <si>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</si>
  <si>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</si>
  <si>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</si>
  <si>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</si>
  <si>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</si>
  <si>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</si>
  <si>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</si>
  <si>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</si>
  <si>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</si>
  <si>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</si>
  <si>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</si>
  <si>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</si>
  <si>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</si>
  <si>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</si>
  <si>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</si>
  <si>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</si>
  <si>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</si>
  <si>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</si>
  <si>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</si>
  <si>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</si>
  <si>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</si>
  <si>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</si>
  <si>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</si>
  <si>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</si>
  <si>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</si>
  <si>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</si>
  <si>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</si>
  <si>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</si>
  <si>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</si>
  <si>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</si>
  <si>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</si>
  <si>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</si>
  <si>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</si>
  <si>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</si>
  <si>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</si>
  <si>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</si>
  <si>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</si>
  <si>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</si>
  <si>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</si>
  <si>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</si>
  <si>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</si>
  <si>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</si>
  <si>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</si>
  <si>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</si>
  <si>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</si>
  <si>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</si>
  <si>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</si>
  <si>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</si>
  <si>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</si>
  <si>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</si>
  <si>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</si>
  <si>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</si>
  <si>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</si>
  <si>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</si>
  <si>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</si>
  <si>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</si>
  <si>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</si>
  <si>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</si>
  <si>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</si>
  <si>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</si>
  <si>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</si>
  <si>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</si>
  <si>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</si>
  <si>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</si>
  <si>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</si>
  <si>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</si>
  <si>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</si>
  <si>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</si>
  <si>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</si>
  <si>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</si>
  <si>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</si>
  <si>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</si>
  <si>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</si>
  <si>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</si>
  <si>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</si>
  <si>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</si>
  <si>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</si>
  <si>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</si>
  <si>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</si>
  <si>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</si>
  <si>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</si>
  <si>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</si>
  <si>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</si>
  <si>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</si>
  <si>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</si>
  <si>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</si>
  <si>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</si>
  <si>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</si>
  <si>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</si>
  <si>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</si>
  <si>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</si>
  <si>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</si>
  <si>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</si>
  <si>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</si>
  <si>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</si>
  <si>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</si>
  <si>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</si>
  <si>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</si>
  <si>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</si>
  <si>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</si>
  <si>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</si>
  <si>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</si>
  <si>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</si>
  <si>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</si>
  <si>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</si>
  <si>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</si>
  <si>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</si>
  <si>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</si>
  <si>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</si>
  <si>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</si>
  <si>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</si>
  <si>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</si>
  <si>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</si>
  <si>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</si>
  <si>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</si>
  <si>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</si>
  <si>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</si>
  <si>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</si>
  <si>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</si>
  <si>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</si>
  <si>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</si>
  <si>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</si>
  <si>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</si>
  <si>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</si>
  <si>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</si>
  <si>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</si>
  <si>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</si>
  <si>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</si>
  <si>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</si>
  <si>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</si>
  <si>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</si>
  <si>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</si>
  <si>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</si>
  <si>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</si>
  <si>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</si>
  <si>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</si>
  <si>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</si>
  <si>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</si>
  <si>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</si>
  <si>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</si>
  <si>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</si>
  <si>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</si>
  <si>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</si>
  <si>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</si>
  <si>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</si>
  <si>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</si>
  <si>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</si>
  <si>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</si>
  <si>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</si>
  <si>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</si>
  <si>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</si>
  <si>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</si>
  <si>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</si>
  <si>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</si>
  <si>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</si>
  <si>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</si>
  <si>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</si>
  <si>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</si>
  <si>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</si>
  <si>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</si>
  <si>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</si>
  <si>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</si>
  <si>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</si>
  <si>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</si>
  <si>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</si>
  <si>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</si>
  <si>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</si>
  <si>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</si>
  <si>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</si>
  <si>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</si>
  <si>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</si>
  <si>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</si>
  <si>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</si>
  <si>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</si>
  <si>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</si>
  <si>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</si>
  <si>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</si>
  <si>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</si>
  <si>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</si>
  <si>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</si>
  <si>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</si>
  <si>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</si>
  <si>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</si>
  <si>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</si>
  <si>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</si>
  <si>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</si>
  <si>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</si>
  <si>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</si>
  <si>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</si>
  <si>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</si>
  <si>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</si>
  <si>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</si>
  <si>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</si>
  <si>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</si>
  <si>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</si>
  <si>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</si>
  <si>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</si>
  <si>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</si>
  <si>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</si>
  <si>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</si>
  <si>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</si>
  <si>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</si>
  <si>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</si>
  <si>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</si>
  <si>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</si>
  <si>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</si>
  <si>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</si>
  <si>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</si>
  <si>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</si>
  <si>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</si>
  <si>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</si>
  <si>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</si>
  <si>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</si>
  <si>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</si>
  <si>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</si>
  <si>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</si>
  <si>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</si>
  <si>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</si>
  <si>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</si>
  <si>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</si>
  <si>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</si>
  <si>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</si>
  <si>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</si>
  <si>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</si>
  <si>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</si>
  <si>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</si>
  <si>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</si>
  <si>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</si>
  <si>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</si>
  <si>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</si>
  <si>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</si>
  <si>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</si>
  <si>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</si>
  <si>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</si>
  <si>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</si>
  <si>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</si>
  <si>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</si>
  <si>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</si>
  <si>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</si>
  <si>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</si>
  <si>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</si>
  <si>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</si>
  <si>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</si>
  <si>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</si>
  <si>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</si>
  <si>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</si>
  <si>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</si>
  <si>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</si>
  <si>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</si>
  <si>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</si>
  <si>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</si>
  <si>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</si>
  <si>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</si>
  <si>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</si>
  <si>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</si>
  <si>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</si>
  <si>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</si>
  <si>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</si>
  <si>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</si>
  <si>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</si>
  <si>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</si>
  <si>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</si>
  <si>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</si>
  <si>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</si>
  <si>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</si>
  <si>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</si>
  <si>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</si>
  <si>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</si>
  <si>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</si>
  <si>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</si>
  <si>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</si>
  <si>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</si>
  <si>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</si>
  <si>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</si>
  <si>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</si>
  <si>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</si>
  <si>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</si>
  <si>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</si>
  <si>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</si>
  <si>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</si>
  <si>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</si>
  <si>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</si>
  <si>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</si>
  <si>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</si>
  <si>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</si>
  <si>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</si>
  <si>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</si>
  <si>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</si>
  <si>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</si>
  <si>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</si>
  <si>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</si>
  <si>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</si>
  <si>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</si>
  <si>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</si>
  <si>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</si>
  <si>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</si>
  <si>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</si>
  <si>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</si>
  <si>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</si>
  <si>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</si>
  <si>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</si>
  <si>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</si>
  <si>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</si>
  <si>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</si>
  <si>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</si>
  <si>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</si>
  <si>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</si>
  <si>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</si>
  <si>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</si>
  <si>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</si>
  <si>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</si>
  <si>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</si>
  <si>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</si>
  <si>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</si>
  <si>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</si>
  <si>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</si>
  <si>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</si>
  <si>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</si>
  <si>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</si>
  <si>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</si>
  <si>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</si>
  <si>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</si>
  <si>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</si>
  <si>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</si>
  <si>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</si>
  <si>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</si>
  <si>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</si>
  <si>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</si>
  <si>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</si>
  <si>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</si>
  <si>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</si>
  <si>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</si>
  <si>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</si>
  <si>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</si>
  <si>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</si>
  <si>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</si>
  <si>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</si>
  <si>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</si>
  <si>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</si>
  <si>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</si>
  <si>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</si>
  <si>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</si>
  <si>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</si>
  <si>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</si>
  <si>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</si>
  <si>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</si>
  <si>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</si>
  <si>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</si>
  <si>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</si>
  <si>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</si>
  <si>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</si>
  <si>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</si>
  <si>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</si>
  <si>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</si>
  <si>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</si>
  <si>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</si>
  <si>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</si>
  <si>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</si>
  <si>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</si>
  <si>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</si>
  <si>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</si>
  <si>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</si>
  <si>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</si>
  <si>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</si>
  <si>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</si>
  <si>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</si>
  <si>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</si>
  <si>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</si>
  <si>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</si>
  <si>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</si>
  <si>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</si>
  <si>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</si>
  <si>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</si>
  <si>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</si>
  <si>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</si>
  <si>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</si>
  <si>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</si>
  <si>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</si>
  <si>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</si>
  <si>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</si>
  <si>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</si>
  <si>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</si>
  <si>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</si>
  <si>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</si>
  <si>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</si>
  <si>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</si>
  <si>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</si>
  <si>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</si>
  <si>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</si>
  <si>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</si>
  <si>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</si>
  <si>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</si>
  <si>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</si>
  <si>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</si>
  <si>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</si>
  <si>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</si>
  <si>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</si>
  <si>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</si>
  <si>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</si>
  <si>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</si>
  <si>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</si>
  <si>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</si>
  <si>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</si>
  <si>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</si>
  <si>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</si>
  <si>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</si>
  <si>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</si>
  <si>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</si>
  <si>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</si>
  <si>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</si>
  <si>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</si>
  <si>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</si>
  <si>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</si>
  <si>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</si>
  <si>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</si>
  <si>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</si>
  <si>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</si>
  <si>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</si>
  <si>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</si>
  <si>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</si>
  <si>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</si>
  <si>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</si>
  <si>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</si>
  <si>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</si>
  <si>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</si>
  <si>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</si>
  <si>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</si>
  <si>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</si>
  <si>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</si>
  <si>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</si>
  <si>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</si>
  <si>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</si>
  <si>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</si>
  <si>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</si>
  <si>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</si>
  <si>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</si>
  <si>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</si>
  <si>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</si>
  <si>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</si>
  <si>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</si>
  <si>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</si>
  <si>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</si>
  <si>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</si>
  <si>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</si>
  <si>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</si>
  <si>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</si>
  <si>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</si>
  <si>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</si>
  <si>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</si>
  <si>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</si>
  <si>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</si>
  <si>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</si>
  <si>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</si>
  <si>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</si>
  <si>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</si>
  <si>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</si>
  <si>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</si>
  <si>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</si>
  <si>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</si>
  <si>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</si>
  <si>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</si>
  <si>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</si>
  <si>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</si>
  <si>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</si>
  <si>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</si>
  <si>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</si>
  <si>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</si>
  <si>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</si>
  <si>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</si>
  <si>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</si>
  <si>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</si>
  <si>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</si>
  <si>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</si>
  <si>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</si>
  <si>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</si>
  <si>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</si>
  <si>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</si>
  <si>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</si>
  <si>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</si>
  <si>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</si>
  <si>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</si>
  <si>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</si>
  <si>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</si>
  <si>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</si>
  <si>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</si>
  <si>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</si>
  <si>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</si>
  <si>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</si>
  <si>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</si>
  <si>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</si>
  <si>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</si>
  <si>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</si>
  <si>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</si>
  <si>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</si>
  <si>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</si>
  <si>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</si>
  <si>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</si>
  <si>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</si>
  <si>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</si>
  <si>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</si>
  <si>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</si>
  <si>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</si>
  <si>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</si>
  <si>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</si>
  <si>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</si>
  <si>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</si>
  <si>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</si>
  <si>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</si>
  <si>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</si>
  <si>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</si>
  <si>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</si>
  <si>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</si>
  <si>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</si>
  <si>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</si>
  <si>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</si>
  <si>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</si>
  <si>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</si>
  <si>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</si>
  <si>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</si>
  <si>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</si>
  <si>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</si>
  <si>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</si>
  <si>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</si>
  <si>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</si>
  <si>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</si>
  <si>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</si>
  <si>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</si>
  <si>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</si>
  <si>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</si>
  <si>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</si>
  <si>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</si>
  <si>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</si>
  <si>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</si>
  <si>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</si>
  <si>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</si>
  <si>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</si>
  <si>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</si>
  <si>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</si>
  <si>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</si>
  <si>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</si>
  <si>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</si>
  <si>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</si>
  <si>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</si>
  <si>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</si>
  <si>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</si>
  <si>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</si>
  <si>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</si>
  <si>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</si>
  <si>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</si>
  <si>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</si>
  <si>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</si>
  <si>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</si>
  <si>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</si>
  <si>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</si>
  <si>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</si>
  <si>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</si>
  <si>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</si>
  <si>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</si>
  <si>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</si>
  <si>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</si>
  <si>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</si>
  <si>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</si>
  <si>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</si>
  <si>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</si>
  <si>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</si>
  <si>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</si>
  <si>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</si>
  <si>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</si>
  <si>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</si>
  <si>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</si>
  <si>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</si>
  <si>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</si>
  <si>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</si>
  <si>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</si>
  <si>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</si>
  <si>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</si>
  <si>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</si>
  <si>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</si>
  <si>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</si>
  <si>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</si>
  <si>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</si>
  <si>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</si>
  <si>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</si>
  <si>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</si>
  <si>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</si>
  <si>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</si>
  <si>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</si>
  <si>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</si>
  <si>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</si>
  <si>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</si>
  <si>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</si>
  <si>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</si>
  <si>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</si>
  <si>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</si>
  <si>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</si>
  <si>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</si>
  <si>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</si>
  <si>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</si>
  <si>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</si>
  <si>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</si>
  <si>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</si>
  <si>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</si>
  <si>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</si>
  <si>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</si>
  <si>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</si>
  <si>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</si>
  <si>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</si>
  <si>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</si>
  <si>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</si>
  <si>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</si>
  <si>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</si>
  <si>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</si>
  <si>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</si>
  <si>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</si>
  <si>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</si>
  <si>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</si>
  <si>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</si>
  <si>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</si>
  <si>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</si>
  <si>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</si>
  <si>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</si>
  <si>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</si>
  <si>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</si>
  <si>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</si>
  <si>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</si>
  <si>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</si>
  <si>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</si>
  <si>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</si>
  <si>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</si>
  <si>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</si>
  <si>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</si>
  <si>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</si>
  <si>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</si>
  <si>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</si>
  <si>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</si>
  <si>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</si>
  <si>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</si>
  <si>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</si>
  <si>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</si>
  <si>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</si>
  <si>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</si>
  <si>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</si>
  <si>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</si>
  <si>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</si>
  <si>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</si>
  <si>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</si>
  <si>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</si>
  <si>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</si>
  <si>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</si>
  <si>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</si>
  <si>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</si>
  <si>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</si>
  <si>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</si>
  <si>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</si>
  <si>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</si>
  <si>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</si>
  <si>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</si>
  <si>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</si>
  <si>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</si>
  <si>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</si>
  <si>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</si>
  <si>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</si>
  <si>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</si>
  <si>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</si>
  <si>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</si>
  <si>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</si>
  <si>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</si>
  <si>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</si>
  <si>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</si>
  <si>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</si>
  <si>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</si>
  <si>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</si>
  <si>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</si>
  <si>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</si>
  <si>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</si>
  <si>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</si>
  <si>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</si>
  <si>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</si>
  <si>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</si>
  <si>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</si>
  <si>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</si>
  <si>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</si>
  <si>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</si>
  <si>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</si>
  <si>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</si>
  <si>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</si>
  <si>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</si>
  <si>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</si>
  <si>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</si>
  <si>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</si>
  <si>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</si>
  <si>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</si>
  <si>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</si>
  <si>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</si>
  <si>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</si>
  <si>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</si>
  <si>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</si>
  <si>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</si>
  <si>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</si>
  <si>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</si>
  <si>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</si>
  <si>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</si>
  <si>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</si>
  <si>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</si>
  <si>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</si>
  <si>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</si>
  <si>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</si>
  <si>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</si>
  <si>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</si>
  <si>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</si>
  <si>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</si>
  <si>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</si>
  <si>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</si>
  <si>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</si>
  <si>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</si>
  <si>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</si>
  <si>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</si>
  <si>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</si>
  <si>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</si>
  <si>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</si>
  <si>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</si>
  <si>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</si>
  <si>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</si>
  <si>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</si>
  <si>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</si>
  <si>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</si>
  <si>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</si>
  <si>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</si>
  <si>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</si>
  <si>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</si>
  <si>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</si>
  <si>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</si>
  <si>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</si>
  <si>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</si>
  <si>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</si>
  <si>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</si>
  <si>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</si>
  <si>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</si>
  <si>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</si>
  <si>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</si>
  <si>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</si>
  <si>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</si>
  <si>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</si>
  <si>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</si>
  <si>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</si>
  <si>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</si>
  <si>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</si>
  <si>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</si>
  <si>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</si>
  <si>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</si>
  <si>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</si>
  <si>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</si>
  <si>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</si>
  <si>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</si>
  <si>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</si>
  <si>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</si>
  <si>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</si>
  <si>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</si>
  <si>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</si>
  <si>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</si>
  <si>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</si>
  <si>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</si>
  <si>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</si>
  <si>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</si>
  <si>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</si>
  <si>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</si>
  <si>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</si>
  <si>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</si>
  <si>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</si>
  <si>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</si>
  <si>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</si>
  <si>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</si>
  <si>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</si>
  <si>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</si>
  <si>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</si>
  <si>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</si>
  <si>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</si>
  <si>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</si>
  <si>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</si>
  <si>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</si>
  <si>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</si>
  <si>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</si>
  <si>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</si>
  <si>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</si>
  <si>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</si>
  <si>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</si>
  <si>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</si>
  <si>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</si>
  <si>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</si>
  <si>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</si>
  <si>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</si>
  <si>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</si>
  <si>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</si>
  <si>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</si>
  <si>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</si>
  <si>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</si>
  <si>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</si>
  <si>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</si>
  <si>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</si>
  <si>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</si>
  <si>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</si>
  <si>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</si>
  <si>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</si>
  <si>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</si>
  <si>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</si>
  <si>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</si>
  <si>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</si>
  <si>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</si>
  <si>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</si>
  <si>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</si>
  <si>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</si>
  <si>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</si>
  <si>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</si>
  <si>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</si>
  <si>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</si>
  <si>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</si>
  <si>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</si>
  <si>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</si>
  <si>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</si>
  <si>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</si>
  <si>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</si>
  <si>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</si>
  <si>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</si>
  <si>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</si>
  <si>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</si>
  <si>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</si>
  <si>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</si>
  <si>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</si>
  <si>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</si>
  <si>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</si>
  <si>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</si>
  <si>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</si>
  <si>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</si>
  <si>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</si>
  <si>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</si>
  <si>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</si>
  <si>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</si>
  <si>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</si>
  <si>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</si>
  <si>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</si>
  <si>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</si>
  <si>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</si>
  <si>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</si>
  <si>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</si>
  <si>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</si>
  <si>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</si>
  <si>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</si>
  <si>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</si>
  <si>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</si>
  <si>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</si>
  <si>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</si>
  <si>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</si>
  <si>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</si>
  <si>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</si>
  <si>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</si>
  <si>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</si>
  <si>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</si>
  <si>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</si>
  <si>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</si>
  <si>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</si>
  <si>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</si>
  <si>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</si>
  <si>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</si>
  <si>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</si>
  <si>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</si>
  <si>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</si>
  <si>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</si>
  <si>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</si>
  <si>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</si>
  <si>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</si>
  <si>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</si>
  <si>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</si>
  <si>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</si>
  <si>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</si>
  <si>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</si>
  <si>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</si>
  <si>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</si>
  <si>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</si>
  <si>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</si>
  <si>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</si>
  <si>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</si>
  <si>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</si>
  <si>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</si>
  <si>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</si>
  <si>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</si>
  <si>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</si>
  <si>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</si>
  <si>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</si>
  <si>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</si>
  <si>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</si>
  <si>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</si>
  <si>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</si>
  <si>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</si>
  <si>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</si>
  <si>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</si>
  <si>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</si>
  <si>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</si>
  <si>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</si>
  <si>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</si>
  <si>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</si>
  <si>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</si>
  <si>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</si>
  <si>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</si>
  <si>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</si>
  <si>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</si>
  <si>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</si>
  <si>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</si>
  <si>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</si>
  <si>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</si>
  <si>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</si>
  <si>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</si>
  <si>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</si>
  <si>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</si>
  <si>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</si>
  <si>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</si>
  <si>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</si>
  <si>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</si>
  <si>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</si>
  <si>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</si>
  <si>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</si>
  <si>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</si>
  <si>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</si>
  <si>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</si>
  <si>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</si>
  <si>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</si>
  <si>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</si>
  <si>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</si>
  <si>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</si>
  <si>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</si>
  <si>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</si>
  <si>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</si>
  <si>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</si>
  <si>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</si>
  <si>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</si>
  <si>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</si>
  <si>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</si>
  <si>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</si>
  <si>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</si>
  <si>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</si>
  <si>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</si>
  <si>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</si>
  <si>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</si>
  <si>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</si>
  <si>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</si>
  <si>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</si>
  <si>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</si>
  <si>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</si>
  <si>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</si>
  <si>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</si>
  <si>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</si>
  <si>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</si>
  <si>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</si>
  <si>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</si>
  <si>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</si>
  <si>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</si>
  <si>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</si>
  <si>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</si>
  <si>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</si>
  <si>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</si>
  <si>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</si>
  <si>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</si>
  <si>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</si>
  <si>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</si>
  <si>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</si>
  <si>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</si>
  <si>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</si>
  <si>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</si>
  <si>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</si>
  <si>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</si>
  <si>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</si>
  <si>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</si>
  <si>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</si>
  <si>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</si>
  <si>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</si>
  <si>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</si>
  <si>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</si>
  <si>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</si>
  <si>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</si>
  <si>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</si>
  <si>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</si>
  <si>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</si>
  <si>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</si>
  <si>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</si>
  <si>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</si>
  <si>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</si>
  <si>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</si>
  <si>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</si>
  <si>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</si>
  <si>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</si>
  <si>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</si>
  <si>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</si>
  <si>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</si>
  <si>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</si>
  <si>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</si>
  <si>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</si>
  <si>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</si>
  <si>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</si>
  <si>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</si>
  <si>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</si>
  <si>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</si>
  <si>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</si>
  <si>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</si>
  <si>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</si>
  <si>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</si>
  <si>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</si>
  <si>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</si>
  <si>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</si>
  <si>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</si>
  <si>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</si>
  <si>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</si>
  <si>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</si>
  <si>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</si>
  <si>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</si>
  <si>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</si>
  <si>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</si>
  <si>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</si>
  <si>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</si>
  <si>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</si>
  <si>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</si>
  <si>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</si>
  <si>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</si>
  <si>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</si>
  <si>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</si>
  <si>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</si>
  <si>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</si>
  <si>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</si>
  <si>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</si>
  <si>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</si>
  <si>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</si>
  <si>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</si>
  <si>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</si>
  <si>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</si>
  <si>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</si>
  <si>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</si>
  <si>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</si>
  <si>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</si>
  <si>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</si>
  <si>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</si>
  <si>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</si>
  <si>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</si>
  <si>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</si>
  <si>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</si>
  <si>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</si>
  <si>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</si>
  <si>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</si>
  <si>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</si>
  <si>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</si>
  <si>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</si>
  <si>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</si>
  <si>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</si>
  <si>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</si>
  <si>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</si>
  <si>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</si>
  <si>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</si>
  <si>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</si>
  <si>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</si>
  <si>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</si>
  <si>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</si>
  <si>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</si>
  <si>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</si>
  <si>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</si>
  <si>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</si>
  <si>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</si>
  <si>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</si>
  <si>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</si>
  <si>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</si>
  <si>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</si>
  <si>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</si>
  <si>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</si>
  <si>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</si>
  <si>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</si>
  <si>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</si>
  <si>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</si>
  <si>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</si>
  <si>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</si>
  <si>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</si>
  <si>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</si>
  <si>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</si>
  <si>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</si>
  <si>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</si>
  <si>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</si>
  <si>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</si>
  <si>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</si>
  <si>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</si>
  <si>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</si>
  <si>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</si>
  <si>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</si>
  <si>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</si>
  <si>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</si>
  <si>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</si>
  <si>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</si>
  <si>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</si>
  <si>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</si>
  <si>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</si>
  <si>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</si>
  <si>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</si>
  <si>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</si>
  <si>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</si>
  <si>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</si>
  <si>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</si>
  <si>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</si>
  <si>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</si>
  <si>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</si>
  <si>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</si>
  <si>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</si>
  <si>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</si>
  <si>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</si>
  <si>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</si>
  <si>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</si>
  <si>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</si>
  <si>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</si>
  <si>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</si>
  <si>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</si>
  <si>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</si>
  <si>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</si>
  <si>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</si>
  <si>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</si>
  <si>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</si>
  <si>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</si>
  <si>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</si>
  <si>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</si>
  <si>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</si>
  <si>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</si>
  <si>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</si>
  <si>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</si>
  <si>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</si>
  <si>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</si>
  <si>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</si>
  <si>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</si>
  <si>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</si>
  <si>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</si>
  <si>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</si>
  <si>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</si>
  <si>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</si>
  <si>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</si>
  <si>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</si>
  <si>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</si>
  <si>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</si>
  <si>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</si>
  <si>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</si>
  <si>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</si>
  <si>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</si>
  <si>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</si>
  <si>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</si>
  <si>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</si>
  <si>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</si>
  <si>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</si>
  <si>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</si>
  <si>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</si>
  <si>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</si>
  <si>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</si>
  <si>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</si>
  <si>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</si>
  <si>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</si>
  <si>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</si>
  <si>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</si>
  <si>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</si>
  <si>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</si>
  <si>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</si>
  <si>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</si>
  <si>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</si>
  <si>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</si>
  <si>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</si>
  <si>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</si>
  <si>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</si>
  <si>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</si>
  <si>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</si>
  <si>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</si>
  <si>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</si>
  <si>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</si>
  <si>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</si>
  <si>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</si>
  <si>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</si>
  <si>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</si>
  <si>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</si>
  <si>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</si>
  <si>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</si>
  <si>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</si>
  <si>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</si>
  <si>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</si>
  <si>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</si>
  <si>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</si>
  <si>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</si>
  <si>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</si>
  <si>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</si>
  <si>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</si>
  <si>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</si>
  <si>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</si>
  <si>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</si>
  <si>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</si>
  <si>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</si>
  <si>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</si>
  <si>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</si>
  <si>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</si>
  <si>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</si>
  <si>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</si>
  <si>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</si>
  <si>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</si>
  <si>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</si>
  <si>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</si>
  <si>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</si>
  <si>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</si>
  <si>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</si>
  <si>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</si>
  <si>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</si>
  <si>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</si>
  <si>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</si>
  <si>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</si>
  <si>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</si>
  <si>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</si>
  <si>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</si>
  <si>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</si>
  <si>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</si>
  <si>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</si>
  <si>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</si>
  <si>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</si>
  <si>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</si>
  <si>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</si>
  <si>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</si>
  <si>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</si>
  <si>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</si>
  <si>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</si>
  <si>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</si>
  <si>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</si>
  <si>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</si>
  <si>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</si>
  <si>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</si>
  <si>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</si>
  <si>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</si>
  <si>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</si>
  <si>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</si>
  <si>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</si>
  <si>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</si>
  <si>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</si>
  <si>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</si>
  <si>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</si>
  <si>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</si>
  <si>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</si>
  <si>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</si>
  <si>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</si>
  <si>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</si>
  <si>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</si>
  <si>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</si>
  <si>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</si>
  <si>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</si>
  <si>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</si>
  <si>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</si>
  <si>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</si>
  <si>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</si>
  <si>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</si>
  <si>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</si>
  <si>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</si>
  <si>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</si>
  <si>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</si>
  <si>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</si>
  <si>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</si>
  <si>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</si>
  <si>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</si>
  <si>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</si>
  <si>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</si>
  <si>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</si>
  <si>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</si>
  <si>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</si>
  <si>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</si>
  <si>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</si>
  <si>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</si>
  <si>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</si>
  <si>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</si>
  <si>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</si>
  <si>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</si>
  <si>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</si>
  <si>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</si>
  <si>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</si>
  <si>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</si>
  <si>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</si>
  <si>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</si>
  <si>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</si>
  <si>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</si>
  <si>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</si>
  <si>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</si>
  <si>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</si>
  <si>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</si>
  <si>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</si>
  <si>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</si>
  <si>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</si>
  <si>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</si>
  <si>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</si>
  <si>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</si>
  <si>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</si>
  <si>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</si>
  <si>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</si>
  <si>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</si>
  <si>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</si>
  <si>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</si>
  <si>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</si>
  <si>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</si>
  <si>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</si>
  <si>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</si>
  <si>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</si>
  <si>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</si>
  <si>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</si>
  <si>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</si>
  <si>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</si>
  <si>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</si>
  <si>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</si>
  <si>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</si>
  <si>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</si>
  <si>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</si>
  <si>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</si>
  <si>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</si>
  <si>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</si>
  <si>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</si>
  <si>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</si>
  <si>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</si>
  <si>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</si>
  <si>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</si>
  <si>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</si>
  <si>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</si>
  <si>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</si>
  <si>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</si>
  <si>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</si>
  <si>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</si>
  <si>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</si>
  <si>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</si>
  <si>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</si>
  <si>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</si>
  <si>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</si>
  <si>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</si>
  <si>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</si>
  <si>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</si>
  <si>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</si>
  <si>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</si>
  <si>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</si>
  <si>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</si>
  <si>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</si>
  <si>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</si>
  <si>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</si>
  <si>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</si>
  <si>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</si>
  <si>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</si>
  <si>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</si>
  <si>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</si>
  <si>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</si>
  <si>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</si>
  <si>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</si>
  <si>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</si>
  <si>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</si>
  <si>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</si>
  <si>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</si>
  <si>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</si>
  <si>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</si>
  <si>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</si>
  <si>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</si>
  <si>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</si>
  <si>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</si>
  <si>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</si>
  <si>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</si>
  <si>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</si>
  <si>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</si>
  <si>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</si>
  <si>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</si>
  <si>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</si>
  <si>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</si>
  <si>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</si>
  <si>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</si>
  <si>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</si>
  <si>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</si>
  <si>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</si>
  <si>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</si>
  <si>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</si>
  <si>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</si>
  <si>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</si>
  <si>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</si>
  <si>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</si>
  <si>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</si>
  <si>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</si>
  <si>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</si>
  <si>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</si>
  <si>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</si>
  <si>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</si>
  <si>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</si>
  <si>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</si>
  <si>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</si>
  <si>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</si>
  <si>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</si>
  <si>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</si>
  <si>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</si>
  <si>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</si>
  <si>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</si>
  <si>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</si>
  <si>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</si>
  <si>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</si>
  <si>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</si>
  <si>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</si>
  <si>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</si>
  <si>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</si>
  <si>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</si>
  <si>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</si>
  <si>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</si>
  <si>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</si>
  <si>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</si>
  <si>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</si>
  <si>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</si>
  <si>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</si>
  <si>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</si>
  <si>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</si>
  <si>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</si>
  <si>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</si>
  <si>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</si>
  <si>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</si>
  <si>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</si>
  <si>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</si>
  <si>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</si>
  <si>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</si>
  <si>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</si>
  <si>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</si>
  <si>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</si>
  <si>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</si>
  <si>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</si>
  <si>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</si>
  <si>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</si>
  <si>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</si>
  <si>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</si>
  <si>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</si>
  <si>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</si>
  <si>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</si>
  <si>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</si>
  <si>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</si>
  <si>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</si>
  <si>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</si>
  <si>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</si>
  <si>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</si>
  <si>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</si>
  <si>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</si>
  <si>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</si>
  <si>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</si>
  <si>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</si>
  <si>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</si>
  <si>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</si>
  <si>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</si>
  <si>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</si>
  <si>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</si>
  <si>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</si>
  <si>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</si>
  <si>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</si>
  <si>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</si>
  <si>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</si>
  <si>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</si>
  <si>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</si>
  <si>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</si>
  <si>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</si>
  <si>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</si>
  <si>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</si>
  <si>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</si>
  <si>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</si>
  <si>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</si>
  <si>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</si>
  <si>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</si>
  <si>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</si>
  <si>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</si>
  <si>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</si>
  <si>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</si>
  <si>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</si>
  <si>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</si>
  <si>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</si>
  <si>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</si>
  <si>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</si>
  <si>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</si>
  <si>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</si>
  <si>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</si>
  <si>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</si>
  <si>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</si>
  <si>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</si>
  <si>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</si>
  <si>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</si>
  <si>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</si>
  <si>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</si>
  <si>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</si>
  <si>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</si>
  <si>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</si>
  <si>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</si>
  <si>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</si>
  <si>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</si>
  <si>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</si>
  <si>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</si>
  <si>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</si>
  <si>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</si>
  <si>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</si>
  <si>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</si>
  <si>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</si>
  <si>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</si>
  <si>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</si>
  <si>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</si>
  <si>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</si>
  <si>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</si>
  <si>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</si>
  <si>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</si>
  <si>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</si>
  <si>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</si>
  <si>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</si>
  <si>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</si>
  <si>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</si>
  <si>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</si>
  <si>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</si>
  <si>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</si>
  <si>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</si>
  <si>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</si>
  <si>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</si>
  <si>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</si>
  <si>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</si>
  <si>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</si>
  <si>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</si>
  <si>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</si>
  <si>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</si>
  <si>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</si>
  <si>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</si>
  <si>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</si>
  <si>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</si>
  <si>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</si>
  <si>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</si>
  <si>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</si>
  <si>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</si>
  <si>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</si>
  <si>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</si>
  <si>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</si>
  <si>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</si>
  <si>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</si>
  <si>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</si>
  <si>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</si>
  <si>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</si>
  <si>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</si>
  <si>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</si>
  <si>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</si>
  <si>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</si>
  <si>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</si>
  <si>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</si>
  <si>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</si>
  <si>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</si>
  <si>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</si>
  <si>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</si>
  <si>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</si>
  <si>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</si>
  <si>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</si>
  <si>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</si>
  <si>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</si>
  <si>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</si>
  <si>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</si>
  <si>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</si>
  <si>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</si>
  <si>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</si>
  <si>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</si>
  <si>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</si>
  <si>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</si>
  <si>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</si>
  <si>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</si>
  <si>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</si>
  <si>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</si>
  <si>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</si>
  <si>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</si>
  <si>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</si>
  <si>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</si>
  <si>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</si>
  <si>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</si>
  <si>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</si>
  <si>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</si>
  <si>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</si>
  <si>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</si>
  <si>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</si>
  <si>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</si>
  <si>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</si>
  <si>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</si>
  <si>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</si>
  <si>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</si>
  <si>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</si>
  <si>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</si>
  <si>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</si>
  <si>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</si>
  <si>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</si>
  <si>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</si>
  <si>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</si>
  <si>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</si>
  <si>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</si>
  <si>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</si>
  <si>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</si>
  <si>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</si>
  <si>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</si>
  <si>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</si>
  <si>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</si>
  <si>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</si>
  <si>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</si>
  <si>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</si>
  <si>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</si>
  <si>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</si>
  <si>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</si>
  <si>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</si>
  <si>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</si>
  <si>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</si>
  <si>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</si>
  <si>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</si>
  <si>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</si>
  <si>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</si>
  <si>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</si>
  <si>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</si>
  <si>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</si>
  <si>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</si>
  <si>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</si>
  <si>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</si>
  <si>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</si>
  <si>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</si>
  <si>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</si>
  <si>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</si>
  <si>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</si>
  <si>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</si>
  <si>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</si>
  <si>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</si>
  <si>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</si>
  <si>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</si>
  <si>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</si>
  <si>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</si>
  <si>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</si>
  <si>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</si>
  <si>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</si>
  <si>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</si>
  <si>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</si>
  <si>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</si>
  <si>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</si>
  <si>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</si>
  <si>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</si>
  <si>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</si>
  <si>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</si>
  <si>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</si>
  <si>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</si>
  <si>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</si>
  <si>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</si>
  <si>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</si>
  <si>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</si>
  <si>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</si>
  <si>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</si>
  <si>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</si>
  <si>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</si>
  <si>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</si>
  <si>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</si>
  <si>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</si>
  <si>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</si>
  <si>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</si>
  <si>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</si>
  <si>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</si>
  <si>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</si>
  <si>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</si>
  <si>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</si>
  <si>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</si>
  <si>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</si>
  <si>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</si>
  <si>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</si>
  <si>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</si>
  <si>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</si>
  <si>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</si>
  <si>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</si>
  <si>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</si>
  <si>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</si>
  <si>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</si>
  <si>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</si>
  <si>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</si>
  <si>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</si>
  <si>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</si>
  <si>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</si>
  <si>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</si>
  <si>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</si>
  <si>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</si>
  <si>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</si>
  <si>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</si>
  <si>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</si>
  <si>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</si>
  <si>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</si>
  <si>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</si>
  <si>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</si>
  <si>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</si>
  <si>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</si>
  <si>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</si>
  <si>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</si>
  <si>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</si>
  <si>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</si>
  <si>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</si>
  <si>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</si>
  <si>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</si>
  <si>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</si>
  <si>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</si>
  <si>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</si>
  <si>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</si>
  <si>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</si>
  <si>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</si>
  <si>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</si>
  <si>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</si>
  <si>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</si>
  <si>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</si>
  <si>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</si>
  <si>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</si>
  <si>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</si>
  <si>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</si>
  <si>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</si>
  <si>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</si>
  <si>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</si>
  <si>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</si>
  <si>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</si>
  <si>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</si>
  <si>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</si>
  <si>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</si>
  <si>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</si>
  <si>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</si>
  <si>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</si>
  <si>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</si>
  <si>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</si>
  <si>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</si>
  <si>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</si>
  <si>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</si>
  <si>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</si>
  <si>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</si>
  <si>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</si>
  <si>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</si>
  <si>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</si>
  <si>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</si>
  <si>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</si>
  <si>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</si>
  <si>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</si>
  <si>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</si>
  <si>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</si>
  <si>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</si>
  <si>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</si>
  <si>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</si>
  <si>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</si>
  <si>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</si>
  <si>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</si>
  <si>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</si>
  <si>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</si>
  <si>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</si>
  <si>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</si>
  <si>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</si>
  <si>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</si>
  <si>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</si>
  <si>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</si>
  <si>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</si>
  <si>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</si>
  <si>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</si>
  <si>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</si>
  <si>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</si>
  <si>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</si>
  <si>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</si>
  <si>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</si>
  <si>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</si>
  <si>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</si>
  <si>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</si>
  <si>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</si>
  <si>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</si>
  <si>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</si>
  <si>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</si>
  <si>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</si>
  <si>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</si>
  <si>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</si>
  <si>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</si>
  <si>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</si>
  <si>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</si>
  <si>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</si>
  <si>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</si>
  <si>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</si>
  <si>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</si>
  <si>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</si>
  <si>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</si>
  <si>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</si>
  <si>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</si>
  <si>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</si>
  <si>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</si>
  <si>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</si>
  <si>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</si>
  <si>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</si>
  <si>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</si>
  <si>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</si>
  <si>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</si>
  <si>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</si>
  <si>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</si>
  <si>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</si>
  <si>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</si>
  <si>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</si>
  <si>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</si>
  <si>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</si>
  <si>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</si>
  <si>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</si>
  <si>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</si>
  <si>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</si>
  <si>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</si>
  <si>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</si>
  <si>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</si>
  <si>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</si>
  <si>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</si>
  <si>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</si>
  <si>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</si>
  <si>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</si>
  <si>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</si>
  <si>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</si>
  <si>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</si>
  <si>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</si>
  <si>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</si>
  <si>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</si>
  <si>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</si>
  <si>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</si>
  <si>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</si>
  <si>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</si>
  <si>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</si>
  <si>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</si>
  <si>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</si>
  <si>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</si>
  <si>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</si>
  <si>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</si>
  <si>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</si>
  <si>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</si>
  <si>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</si>
  <si>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</si>
  <si>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</si>
  <si>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</si>
  <si>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</si>
  <si>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</si>
  <si>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</si>
  <si>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</si>
  <si>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</si>
  <si>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</si>
  <si>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</si>
  <si>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</si>
  <si>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</si>
  <si>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</si>
  <si>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</si>
  <si>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</si>
  <si>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</si>
  <si>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</si>
  <si>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</si>
  <si>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</si>
  <si>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</si>
  <si>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</si>
  <si>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</si>
  <si>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</si>
  <si>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</si>
  <si>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</si>
  <si>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</si>
  <si>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</si>
  <si>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</si>
  <si>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</si>
  <si>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</si>
  <si>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</si>
  <si>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</si>
  <si>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</si>
  <si>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</si>
  <si>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</si>
  <si>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</si>
  <si>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</si>
  <si>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</si>
  <si>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</si>
  <si>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</si>
  <si>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</si>
  <si>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</si>
  <si>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</si>
  <si>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</si>
  <si>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</si>
  <si>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</si>
  <si>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</si>
  <si>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</si>
  <si>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</si>
  <si>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</si>
  <si>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</si>
  <si>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</si>
  <si>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</si>
  <si>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</si>
  <si>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</si>
  <si>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</si>
  <si>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</si>
  <si>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</si>
  <si>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</si>
  <si>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</si>
  <si>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</si>
  <si>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</si>
  <si>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</si>
  <si>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</si>
  <si>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</si>
  <si>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</si>
  <si>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</si>
  <si>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</si>
  <si>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</si>
  <si>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</si>
  <si>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</si>
  <si>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</si>
  <si>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</si>
  <si>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</si>
  <si>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</si>
  <si>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</si>
  <si>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</si>
  <si>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</si>
  <si>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</si>
  <si>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</si>
  <si>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</si>
  <si>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</si>
  <si>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</si>
  <si>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</si>
  <si>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</si>
  <si>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</si>
  <si>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</si>
  <si>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</si>
  <si>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</si>
  <si>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</si>
  <si>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</si>
  <si>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</si>
  <si>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</si>
  <si>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</si>
  <si>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</si>
  <si>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</si>
  <si>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</si>
  <si>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</si>
  <si>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</si>
  <si>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</si>
  <si>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</si>
  <si>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</si>
  <si>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</si>
  <si>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</si>
  <si>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</si>
  <si>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</si>
  <si>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</si>
  <si>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</si>
  <si>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</si>
  <si>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</si>
  <si>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</si>
  <si>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</si>
  <si>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</si>
  <si>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</si>
  <si>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</si>
  <si>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</si>
  <si>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</si>
  <si>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</si>
  <si>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</si>
  <si>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</si>
  <si>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</si>
  <si>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</si>
  <si>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</si>
  <si>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</si>
  <si>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</si>
  <si>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</si>
  <si>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</si>
  <si>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</si>
  <si>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</si>
  <si>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</si>
  <si>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</si>
  <si>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</si>
  <si>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</si>
  <si>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</si>
  <si>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</si>
  <si>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</si>
  <si>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</si>
  <si>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</si>
  <si>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</si>
  <si>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</si>
  <si>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</si>
  <si>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</si>
  <si>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</si>
  <si>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</si>
  <si>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</si>
  <si>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</si>
  <si>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</si>
  <si>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</si>
  <si>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</si>
  <si>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</si>
  <si>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</si>
  <si>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</si>
  <si>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</si>
  <si>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</si>
  <si>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</si>
  <si>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</si>
  <si>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</si>
  <si>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</si>
  <si>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</si>
  <si>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</si>
  <si>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</si>
  <si>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</si>
  <si>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</si>
  <si>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</si>
  <si>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</si>
  <si>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</si>
  <si>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</si>
  <si>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</si>
  <si>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</si>
  <si>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</si>
  <si>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</si>
  <si>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</si>
  <si>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</si>
  <si>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</si>
  <si>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</si>
  <si>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</si>
  <si>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</si>
  <si>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</si>
  <si>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</si>
  <si>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</si>
  <si>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</si>
  <si>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</si>
  <si>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</si>
  <si>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</si>
  <si>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</si>
  <si>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</si>
  <si>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</si>
  <si>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</si>
  <si>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</si>
  <si>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</si>
  <si>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</si>
  <si>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</si>
  <si>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</si>
  <si>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</si>
  <si>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</si>
  <si>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</si>
  <si>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</si>
  <si>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</si>
  <si>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</si>
  <si>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</si>
  <si>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</si>
  <si>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</si>
  <si>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</si>
  <si>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</si>
  <si>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</si>
  <si>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</si>
  <si>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</si>
  <si>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</si>
  <si>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</si>
  <si>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</si>
  <si>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</si>
  <si>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</si>
  <si>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</si>
  <si>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</si>
  <si>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</si>
  <si>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</si>
  <si>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</si>
  <si>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</si>
  <si>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</si>
  <si>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</si>
  <si>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</si>
  <si>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</si>
  <si>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</si>
  <si>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</si>
  <si>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</si>
  <si>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</si>
  <si>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</si>
  <si>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</si>
  <si>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</si>
  <si>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</si>
  <si>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</si>
  <si>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</si>
  <si>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</si>
  <si>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</si>
  <si>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</si>
  <si>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</si>
  <si>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</si>
  <si>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</si>
  <si>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</si>
  <si>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</si>
  <si>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</si>
  <si>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</si>
  <si>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</si>
  <si>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</si>
  <si>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</si>
  <si>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</si>
  <si>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</si>
  <si>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</si>
  <si>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</si>
  <si>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</si>
  <si>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</si>
  <si>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</si>
  <si>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</si>
  <si>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</si>
  <si>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</si>
  <si>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</si>
  <si>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</si>
  <si>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</si>
  <si>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</si>
  <si>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</si>
  <si>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</si>
  <si>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</si>
  <si>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</si>
  <si>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</si>
  <si>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</si>
  <si>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</si>
  <si>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</si>
  <si>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</si>
  <si>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</si>
  <si>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</si>
  <si>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</si>
  <si>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</si>
  <si>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</si>
  <si>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</si>
  <si>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</si>
  <si>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</si>
  <si>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</si>
  <si>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</si>
  <si>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</si>
  <si>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</si>
  <si>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</si>
  <si>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</si>
  <si>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</si>
  <si>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</si>
  <si>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</si>
  <si>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</si>
  <si>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</si>
  <si>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</si>
  <si>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</si>
  <si>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</si>
  <si>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</si>
  <si>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</si>
  <si>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</si>
  <si>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</si>
  <si>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</si>
  <si>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</si>
  <si>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</si>
  <si>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</si>
  <si>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</si>
  <si>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</si>
  <si>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</si>
  <si>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</si>
  <si>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</si>
  <si>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</si>
  <si>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</si>
  <si>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</si>
  <si>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</si>
  <si>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</si>
  <si>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</si>
  <si>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</si>
  <si>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</si>
  <si>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</si>
  <si>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</si>
  <si>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</si>
  <si>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</si>
  <si>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</si>
  <si>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</si>
  <si>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</si>
  <si>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</si>
  <si>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</si>
  <si>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</si>
  <si>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</si>
  <si>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</si>
  <si>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</si>
  <si>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</si>
  <si>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</si>
  <si>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</si>
  <si>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</si>
  <si>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</si>
  <si>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</si>
  <si>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</si>
  <si>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</si>
  <si>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</si>
  <si>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</si>
  <si>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</si>
  <si>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</si>
  <si>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</si>
  <si>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</si>
  <si>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</si>
  <si>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</si>
  <si>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</si>
  <si>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</si>
  <si>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</si>
  <si>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</si>
  <si>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</si>
  <si>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</si>
  <si>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</si>
  <si>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</si>
  <si>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</si>
  <si>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</si>
  <si>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</si>
  <si>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</si>
  <si>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</si>
  <si>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</si>
  <si>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</si>
  <si>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</si>
  <si>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</si>
  <si>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</si>
  <si>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</si>
  <si>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</si>
  <si>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</si>
  <si>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</si>
  <si>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</si>
  <si>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</si>
  <si>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</si>
  <si>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</si>
  <si>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</si>
  <si>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</si>
  <si>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</si>
  <si>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</si>
  <si>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</si>
  <si>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</si>
  <si>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</si>
  <si>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</si>
  <si>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</si>
  <si>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</si>
  <si>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</si>
  <si>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</si>
  <si>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</si>
  <si>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</si>
  <si>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</si>
  <si>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</si>
  <si>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</si>
  <si>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</si>
  <si>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</si>
  <si>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</si>
  <si>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</si>
  <si>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</si>
  <si>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</si>
  <si>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</si>
  <si>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</si>
  <si>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</si>
  <si>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</si>
  <si>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</si>
  <si>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</si>
  <si>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</si>
  <si>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</si>
  <si>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</si>
  <si>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</si>
  <si>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</si>
  <si>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</si>
  <si>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</si>
  <si>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</si>
  <si>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</si>
  <si>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</si>
  <si>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</si>
  <si>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</si>
  <si>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</si>
  <si>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</si>
  <si>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</si>
  <si>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</si>
  <si>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</si>
  <si>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</si>
  <si>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</si>
  <si>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</si>
  <si>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</si>
  <si>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</si>
  <si>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</si>
  <si>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</si>
  <si>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</si>
  <si>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</si>
  <si>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</si>
  <si>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</si>
  <si>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</si>
  <si>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</si>
  <si>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</si>
  <si>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</si>
  <si>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</si>
  <si>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</si>
  <si>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</si>
  <si>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</si>
  <si>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</si>
  <si>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</si>
  <si>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</si>
  <si>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</si>
  <si>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</si>
  <si>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</si>
  <si>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</si>
  <si>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</si>
  <si>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</si>
  <si>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</si>
  <si>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</si>
  <si>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</si>
  <si>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</si>
  <si>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</si>
  <si>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</si>
  <si>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</si>
  <si>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</si>
  <si>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</si>
  <si>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</si>
  <si>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</si>
  <si>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</si>
  <si>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</si>
  <si>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</si>
  <si>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</si>
  <si>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</si>
  <si>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</si>
  <si>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</si>
  <si>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</si>
  <si>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</si>
  <si>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</si>
  <si>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</si>
  <si>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</si>
  <si>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</si>
  <si>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</si>
  <si>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</si>
  <si>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</si>
  <si>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</si>
  <si>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</si>
  <si>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</si>
  <si>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</si>
  <si>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</si>
  <si>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</si>
  <si>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</si>
  <si>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</si>
  <si>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</si>
  <si>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</si>
  <si>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</si>
  <si>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</si>
  <si>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</si>
  <si>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</si>
  <si>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</si>
  <si>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</si>
  <si>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</si>
  <si>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</si>
  <si>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</si>
  <si>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</si>
  <si>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</si>
  <si>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</si>
  <si>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</si>
  <si>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</si>
  <si>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</si>
  <si>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</si>
  <si>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</si>
  <si>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</si>
  <si>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</si>
  <si>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</si>
  <si>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</si>
  <si>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</si>
  <si>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</si>
  <si>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</si>
  <si>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</si>
  <si>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</si>
  <si>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</si>
  <si>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</si>
  <si>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</si>
  <si>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</si>
  <si>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</si>
  <si>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</si>
  <si>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</si>
  <si>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</si>
  <si>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</si>
  <si>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</si>
  <si>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</si>
  <si>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</si>
  <si>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</si>
  <si>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</si>
  <si>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</si>
  <si>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</si>
  <si>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</si>
  <si>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</si>
  <si>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</si>
  <si>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</si>
  <si>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</si>
  <si>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</si>
  <si>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</si>
  <si>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</si>
  <si>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</si>
  <si>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</si>
  <si>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</si>
  <si>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</si>
  <si>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</si>
  <si>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</si>
  <si>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</si>
  <si>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</si>
  <si>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</si>
  <si>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</si>
  <si>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</si>
  <si>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</si>
  <si>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</si>
  <si>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</si>
  <si>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</si>
  <si>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</si>
  <si>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</si>
  <si>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</si>
  <si>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</si>
  <si>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</si>
  <si>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</si>
  <si>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</si>
  <si>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</si>
  <si>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</si>
  <si>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</si>
  <si>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</si>
  <si>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</si>
  <si>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</si>
  <si>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</si>
  <si>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</si>
  <si>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</si>
  <si>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</si>
  <si>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</si>
  <si>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</si>
  <si>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</si>
  <si>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</si>
  <si>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</si>
  <si>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</si>
  <si>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</si>
  <si>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</si>
  <si>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</si>
  <si>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</si>
  <si>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</si>
  <si>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</si>
  <si>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</si>
  <si>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</si>
  <si>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</si>
  <si>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</si>
  <si>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</si>
  <si>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</si>
  <si>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</si>
  <si>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</si>
  <si>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</si>
  <si>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</si>
  <si>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</si>
  <si>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</si>
  <si>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</si>
  <si>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</si>
  <si>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</si>
  <si>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</si>
  <si>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</si>
  <si>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</si>
  <si>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</si>
  <si>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</si>
  <si>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</si>
  <si>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</si>
  <si>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</si>
  <si>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</si>
  <si>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</si>
  <si>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</si>
  <si>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</si>
  <si>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</si>
  <si>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</si>
  <si>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</si>
  <si>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</si>
  <si>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</si>
  <si>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</si>
  <si>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</si>
  <si>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</si>
  <si>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</si>
  <si>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</si>
  <si>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</si>
  <si>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</si>
  <si>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</si>
  <si>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</si>
  <si>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</si>
  <si>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</si>
  <si>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</si>
  <si>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</si>
  <si>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</si>
  <si>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</si>
  <si>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</si>
  <si>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</si>
  <si>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</si>
  <si>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</si>
  <si>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</si>
  <si>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</si>
  <si>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</si>
  <si>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</si>
  <si>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</si>
  <si>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</si>
  <si>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</si>
  <si>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</si>
  <si>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</si>
  <si>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</si>
  <si>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</si>
  <si>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</si>
  <si>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</si>
  <si>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</si>
  <si>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</si>
  <si>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</si>
  <si>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</si>
  <si>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</si>
  <si>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</si>
  <si>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</si>
  <si>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</si>
  <si>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</si>
  <si>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</si>
  <si>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</si>
  <si>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</si>
  <si>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</si>
  <si>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</si>
  <si>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</si>
  <si>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</si>
  <si>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</si>
  <si>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</si>
  <si>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</si>
  <si>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</si>
  <si>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</si>
  <si>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</si>
  <si>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</si>
  <si>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</si>
  <si>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</si>
  <si>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</si>
  <si>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</si>
  <si>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</si>
  <si>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</si>
  <si>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</si>
  <si>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</si>
  <si>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</si>
  <si>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</si>
  <si>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</si>
  <si>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</si>
  <si>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</si>
  <si>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</si>
  <si>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</si>
  <si>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</si>
  <si>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</si>
  <si>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</si>
  <si>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</si>
  <si>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</si>
  <si>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</si>
  <si>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</si>
  <si>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</si>
  <si>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</si>
  <si>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</si>
  <si>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</si>
  <si>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</si>
  <si>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</si>
  <si>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</si>
  <si>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</si>
  <si>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</si>
  <si>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</si>
  <si>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</si>
  <si>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</si>
  <si>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</si>
  <si>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</si>
  <si>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</si>
  <si>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</si>
  <si>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</si>
  <si>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</si>
  <si>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</si>
  <si>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</si>
  <si>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</si>
  <si>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</si>
  <si>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</si>
  <si>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</si>
  <si>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</si>
  <si>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</si>
  <si>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</si>
  <si>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</si>
  <si>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</si>
  <si>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</si>
  <si>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</si>
  <si>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</si>
  <si>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</si>
  <si>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</si>
  <si>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</si>
  <si>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</si>
  <si>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</si>
  <si>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</si>
  <si>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</si>
  <si>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</si>
  <si>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</si>
  <si>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</si>
  <si>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</si>
  <si>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</si>
  <si>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</si>
  <si>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</si>
  <si>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</si>
  <si>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</si>
  <si>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</si>
  <si>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</si>
  <si>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</si>
  <si>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</si>
  <si>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</si>
  <si>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</si>
  <si>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</si>
  <si>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</si>
  <si>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</si>
  <si>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</si>
  <si>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</si>
  <si>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</si>
  <si>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</si>
  <si>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</si>
  <si>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</si>
  <si>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</si>
  <si>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</si>
  <si>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</si>
  <si>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</si>
  <si>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</si>
  <si>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</si>
  <si>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</si>
  <si>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</si>
  <si>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</si>
  <si>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</si>
  <si>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</si>
  <si>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</si>
  <si>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</si>
  <si>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</si>
  <si>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</si>
  <si>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</si>
  <si>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</si>
  <si>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</si>
  <si>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</si>
  <si>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</si>
  <si>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</si>
  <si>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</si>
  <si>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</si>
  <si>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</si>
  <si>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</si>
  <si>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</si>
  <si>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</si>
  <si>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</si>
  <si>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</si>
  <si>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</si>
  <si>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</si>
  <si>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</si>
  <si>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</si>
  <si>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</si>
  <si>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</si>
  <si>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</si>
  <si>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</si>
  <si>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</si>
  <si>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</si>
  <si>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</si>
  <si>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</si>
  <si>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</si>
  <si>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</si>
  <si>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</si>
  <si>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</si>
  <si>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</si>
  <si>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</si>
  <si>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</si>
  <si>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</si>
  <si>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</si>
  <si>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</si>
  <si>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</si>
  <si>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</si>
  <si>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</si>
  <si>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</si>
  <si>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</si>
  <si>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</si>
  <si>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</si>
  <si>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</si>
  <si>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</si>
  <si>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</si>
  <si>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</si>
  <si>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</si>
  <si>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</si>
  <si>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</si>
  <si>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</si>
  <si>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</si>
  <si>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</si>
  <si>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</si>
  <si>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</si>
  <si>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</si>
  <si>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</si>
  <si>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</si>
  <si>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</si>
  <si>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</si>
  <si>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</si>
  <si>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</si>
  <si>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</si>
  <si>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</si>
  <si>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</si>
  <si>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</si>
  <si>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</si>
  <si>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</si>
  <si>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</si>
  <si>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</si>
  <si>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</si>
  <si>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</si>
  <si>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</si>
  <si>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</si>
  <si>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</si>
  <si>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</si>
  <si>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</si>
  <si>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</si>
  <si>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</si>
  <si>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</si>
  <si>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</si>
  <si>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</si>
  <si>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</si>
  <si>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</si>
  <si>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</si>
  <si>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</si>
  <si>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</si>
  <si>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</si>
  <si>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</si>
  <si>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</si>
  <si>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</si>
  <si>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</si>
  <si>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</si>
  <si>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</si>
  <si>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</si>
  <si>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</si>
  <si>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</si>
  <si>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</si>
  <si>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</si>
  <si>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</si>
  <si>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</si>
  <si>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</si>
  <si>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</si>
  <si>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</si>
  <si>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</si>
  <si>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</si>
  <si>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</si>
  <si>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</si>
  <si>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</si>
  <si>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</si>
  <si>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</si>
  <si>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</si>
  <si>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</si>
  <si>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</si>
  <si>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</si>
  <si>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</si>
  <si>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</si>
  <si>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</si>
  <si>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</si>
  <si>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</si>
  <si>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</si>
  <si>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</si>
  <si>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</si>
  <si>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</si>
  <si>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</si>
  <si>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</si>
  <si>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</si>
  <si>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</si>
  <si>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</si>
  <si>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</si>
  <si>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</si>
  <si>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</si>
  <si>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</si>
  <si>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</si>
  <si>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</si>
  <si>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</si>
  <si>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</si>
  <si>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</si>
  <si>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</si>
  <si>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</si>
  <si>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</si>
  <si>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</si>
  <si>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</si>
  <si>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</si>
  <si>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</si>
  <si>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</si>
  <si>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</si>
  <si>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</si>
  <si>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</si>
  <si>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</si>
  <si>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</si>
  <si>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</si>
  <si>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</si>
  <si>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</si>
  <si>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</si>
  <si>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</si>
  <si>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</si>
  <si>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</si>
  <si>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</si>
  <si>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</si>
  <si>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</si>
  <si>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</si>
  <si>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</si>
  <si>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</si>
  <si>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</si>
  <si>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</si>
  <si>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</si>
  <si>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</si>
  <si>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</si>
  <si>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</si>
  <si>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</si>
  <si>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</si>
  <si>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</si>
  <si>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</si>
  <si>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</si>
  <si>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</si>
  <si>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</si>
  <si>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</si>
  <si>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</si>
  <si>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</si>
  <si>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</si>
  <si>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</si>
  <si>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</si>
  <si>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</si>
  <si>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</si>
  <si>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</si>
  <si>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</si>
  <si>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</si>
  <si>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</si>
  <si>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</si>
  <si>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</si>
  <si>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</si>
  <si>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</si>
  <si>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</si>
  <si>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</si>
  <si>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</si>
  <si>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</si>
  <si>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</si>
  <si>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</si>
  <si>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</si>
  <si>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</si>
  <si>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</si>
  <si>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</si>
  <si>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</si>
  <si>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</si>
  <si>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</si>
  <si>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</si>
  <si>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</si>
  <si>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</si>
  <si>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</si>
  <si>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</si>
  <si>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</si>
  <si>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</si>
  <si>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</si>
  <si>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</si>
  <si>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</si>
  <si>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</si>
  <si>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</si>
  <si>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</si>
  <si>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</si>
  <si>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</si>
  <si>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</si>
  <si>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</si>
  <si>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</si>
  <si>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</si>
  <si>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</si>
  <si>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</si>
  <si>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</si>
  <si>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</si>
  <si>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</si>
  <si>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</si>
  <si>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</si>
  <si>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</si>
  <si>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</si>
  <si>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</si>
  <si>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</si>
  <si>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</si>
  <si>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</si>
  <si>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</si>
  <si>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</si>
  <si>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</si>
  <si>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</si>
  <si>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</si>
  <si>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</si>
  <si>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</si>
  <si>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</si>
  <si>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</si>
  <si>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</si>
  <si>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</si>
  <si>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</si>
  <si>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</si>
  <si>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</si>
  <si>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</si>
  <si>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</si>
  <si>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</si>
  <si>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</si>
  <si>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</si>
  <si>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</si>
  <si>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</si>
  <si>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</si>
  <si>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</si>
  <si>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</si>
  <si>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</si>
  <si>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</si>
  <si>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</si>
  <si>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</si>
  <si>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</si>
  <si>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</si>
  <si>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</si>
  <si>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</si>
  <si>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</si>
  <si>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</si>
  <si>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</si>
  <si>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</si>
  <si>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</si>
  <si>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</si>
  <si>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</si>
  <si>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</si>
  <si>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</si>
  <si>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</si>
  <si>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</si>
  <si>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</si>
  <si>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</si>
  <si>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</si>
  <si>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</si>
  <si>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</si>
  <si>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</si>
  <si>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</si>
  <si>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</si>
  <si>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</si>
  <si>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</si>
  <si>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</si>
  <si>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</si>
  <si>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</si>
  <si>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</si>
  <si>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</si>
  <si>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</si>
  <si>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</si>
  <si>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</si>
  <si>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</si>
  <si>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</si>
  <si>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</si>
  <si>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</si>
  <si>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</si>
  <si>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</si>
  <si>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</si>
  <si>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</si>
  <si>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</si>
  <si>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</si>
  <si>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</si>
  <si>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</si>
  <si>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</si>
  <si>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</si>
  <si>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</si>
  <si>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</si>
  <si>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</si>
  <si>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</si>
  <si>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</si>
  <si>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</si>
  <si>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</si>
  <si>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</si>
  <si>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</si>
  <si>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</si>
  <si>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</si>
  <si>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</si>
  <si>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</si>
  <si>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</si>
  <si>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</si>
  <si>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</si>
  <si>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</si>
  <si>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</si>
  <si>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</si>
  <si>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</si>
  <si>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</si>
  <si>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</si>
  <si>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</si>
  <si>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</si>
  <si>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</si>
  <si>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</si>
  <si>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</si>
  <si>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</si>
  <si>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</si>
  <si>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</si>
  <si>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</si>
  <si>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</si>
  <si>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</si>
  <si>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</si>
  <si>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</si>
  <si>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</si>
  <si>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</si>
  <si>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</si>
  <si>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</si>
  <si>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</si>
  <si>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</si>
  <si>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</si>
  <si>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</si>
  <si>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</si>
  <si>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</si>
  <si>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</si>
  <si>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</si>
  <si>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</si>
  <si>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</si>
  <si>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</si>
  <si>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</si>
  <si>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</si>
  <si>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</si>
  <si>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</si>
  <si>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</si>
  <si>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</si>
  <si>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</si>
  <si>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</si>
  <si>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</si>
  <si>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</si>
  <si>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</si>
  <si>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</si>
  <si>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</si>
  <si>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</si>
  <si>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</si>
  <si>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</si>
  <si>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</si>
  <si>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</si>
  <si>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</si>
  <si>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</si>
  <si>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</si>
  <si>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</si>
  <si>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</si>
  <si>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</si>
  <si>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</si>
  <si>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</si>
  <si>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</si>
  <si>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</si>
  <si>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</si>
  <si>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</si>
  <si>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</si>
  <si>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</si>
  <si>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</si>
  <si>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</si>
  <si>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</si>
  <si>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</si>
  <si>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</si>
  <si>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</si>
  <si>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</si>
  <si>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</si>
  <si>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</si>
  <si>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</si>
  <si>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</si>
  <si>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</si>
  <si>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</si>
  <si>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</si>
  <si>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</si>
  <si>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</si>
  <si>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</si>
  <si>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</si>
  <si>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</si>
  <si>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</si>
  <si>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</si>
  <si>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</si>
  <si>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</si>
  <si>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</si>
  <si>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</si>
  <si>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</si>
  <si>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</si>
  <si>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</si>
  <si>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</si>
  <si>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</si>
  <si>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</si>
  <si>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</si>
  <si>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</si>
  <si>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</si>
  <si>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</si>
  <si>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</si>
  <si>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</si>
  <si>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</si>
  <si>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</si>
  <si>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</si>
  <si>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</si>
  <si>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</si>
  <si>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</si>
  <si>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</si>
  <si>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</si>
  <si>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</si>
  <si>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</si>
  <si>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</si>
  <si>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</si>
  <si>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</si>
  <si>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</si>
  <si>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</si>
  <si>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</si>
  <si>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</si>
  <si>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</si>
  <si>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</si>
  <si>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</si>
  <si>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</si>
  <si>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</si>
  <si>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</si>
  <si>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</si>
  <si>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</si>
  <si>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</si>
  <si>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</si>
  <si>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</si>
  <si>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</si>
  <si>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</si>
  <si>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</si>
  <si>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</si>
  <si>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</si>
  <si>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</si>
  <si>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</si>
  <si>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</si>
  <si>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</si>
  <si>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</si>
  <si>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</si>
  <si>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</si>
  <si>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</si>
  <si>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</si>
  <si>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</si>
  <si>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</si>
  <si>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</si>
  <si>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</si>
  <si>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</si>
  <si>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</si>
  <si>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</si>
  <si>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</si>
  <si>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</si>
  <si>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</si>
  <si>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</si>
  <si>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</si>
  <si>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</si>
  <si>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</si>
  <si>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</si>
  <si>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</si>
  <si>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</si>
  <si>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</si>
  <si>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</si>
  <si>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</si>
  <si>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</si>
  <si>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</si>
  <si>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</si>
  <si>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</si>
  <si>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</si>
  <si>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</si>
  <si>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</si>
  <si>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</si>
  <si>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</si>
  <si>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</si>
  <si>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</si>
  <si>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</si>
  <si>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</si>
  <si>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</si>
  <si>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</si>
  <si>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</si>
  <si>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</si>
  <si>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</si>
  <si>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</si>
  <si>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</si>
  <si>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</si>
  <si>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</si>
  <si>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</si>
  <si>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</si>
  <si>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</si>
  <si>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</si>
  <si>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</si>
  <si>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</si>
  <si>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</si>
  <si>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</si>
  <si>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</si>
  <si>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</si>
  <si>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</si>
  <si>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</si>
  <si>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</si>
  <si>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</si>
  <si>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</si>
  <si>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</si>
  <si>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</si>
  <si>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</si>
  <si>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</si>
  <si>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</si>
  <si>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</si>
  <si>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</si>
  <si>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</si>
  <si>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</si>
  <si>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</si>
  <si>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</si>
  <si>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</si>
  <si>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</si>
  <si>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</si>
  <si>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</si>
  <si>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</si>
  <si>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</si>
  <si>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</si>
  <si>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</si>
  <si>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</si>
  <si>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</si>
  <si>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</si>
  <si>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</si>
  <si>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</si>
  <si>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</si>
  <si>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</si>
  <si>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</si>
  <si>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</si>
  <si>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</si>
  <si>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</si>
  <si>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</si>
  <si>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</si>
  <si>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</si>
  <si>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</si>
  <si>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</si>
  <si>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</si>
  <si>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</si>
  <si>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</si>
  <si>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</si>
  <si>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</si>
  <si>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</si>
  <si>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</si>
  <si>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</si>
  <si>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</si>
  <si>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</si>
  <si>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</si>
  <si>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</si>
  <si>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</si>
  <si>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</si>
  <si>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</si>
  <si>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</si>
  <si>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</si>
  <si>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</si>
  <si>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</si>
  <si>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</si>
  <si>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</si>
  <si>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</si>
  <si>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</si>
  <si>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</si>
  <si>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</si>
  <si>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</si>
  <si>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</si>
  <si>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</si>
  <si>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</si>
  <si>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</si>
  <si>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</si>
  <si>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</si>
  <si>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</si>
  <si>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</si>
  <si>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</si>
  <si>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</si>
  <si>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</si>
  <si>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</si>
  <si>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</si>
  <si>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</si>
  <si>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</si>
  <si>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</si>
  <si>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</si>
  <si>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</si>
  <si>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</si>
  <si>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</si>
  <si>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</si>
  <si>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</si>
  <si>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</si>
  <si>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</si>
  <si>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</si>
  <si>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</si>
  <si>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</si>
  <si>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</si>
  <si>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</si>
  <si>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</si>
  <si>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</si>
  <si>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</si>
  <si>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</si>
  <si>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</si>
  <si>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</si>
  <si>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</si>
  <si>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</si>
  <si>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</si>
  <si>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</si>
  <si>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</si>
  <si>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</si>
  <si>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</si>
  <si>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</si>
  <si>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</si>
  <si>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</si>
  <si>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</si>
  <si>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</si>
  <si>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</si>
  <si>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</si>
  <si>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</si>
  <si>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</si>
  <si>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</si>
  <si>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</si>
  <si>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</si>
  <si>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</si>
  <si>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</si>
  <si>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</si>
  <si>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</si>
  <si>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</si>
  <si>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</si>
  <si>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</si>
  <si>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</si>
  <si>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</si>
  <si>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</si>
  <si>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</si>
  <si>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</si>
  <si>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</si>
  <si>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</si>
  <si>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</si>
  <si>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</si>
  <si>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</si>
  <si>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</si>
  <si>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</si>
  <si>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</si>
  <si>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</si>
  <si>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</si>
  <si>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</si>
  <si>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</si>
  <si>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</si>
  <si>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</si>
  <si>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</si>
  <si>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</si>
  <si>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</si>
  <si>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</si>
  <si>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</si>
  <si>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</si>
  <si>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</si>
  <si>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</si>
  <si>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</si>
  <si>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</si>
  <si>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</si>
  <si>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</si>
  <si>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</si>
  <si>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</si>
  <si>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</si>
  <si>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</si>
  <si>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</si>
  <si>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</si>
  <si>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</si>
  <si>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</si>
  <si>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</si>
  <si>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</si>
  <si>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</si>
  <si>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</si>
  <si>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</si>
  <si>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</si>
  <si>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</si>
  <si>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</si>
  <si>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</si>
  <si>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</si>
  <si>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</si>
  <si>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</si>
  <si>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</si>
  <si>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</si>
  <si>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</si>
  <si>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</si>
  <si>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</si>
  <si>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</si>
  <si>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</si>
  <si>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</si>
  <si>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</si>
  <si>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</si>
  <si>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</si>
  <si>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</si>
  <si>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</si>
  <si>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</si>
  <si>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</si>
  <si>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</si>
  <si>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</si>
  <si>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</si>
  <si>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</si>
  <si>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</si>
  <si>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</si>
  <si>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</si>
  <si>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</si>
  <si>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</si>
  <si>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</si>
  <si>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</si>
  <si>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</si>
  <si>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</si>
  <si>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</si>
  <si>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</si>
  <si>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</si>
  <si>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</si>
  <si>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</si>
  <si>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</si>
  <si>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</si>
  <si>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</si>
  <si>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</si>
  <si>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</si>
  <si>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</si>
  <si>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</si>
  <si>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</si>
  <si>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</si>
  <si>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</si>
  <si>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</si>
  <si>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</si>
  <si>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</si>
  <si>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</si>
  <si>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</si>
  <si>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</si>
  <si>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</si>
  <si>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</si>
  <si>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</si>
  <si>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</si>
  <si>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</si>
  <si>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</si>
  <si>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</si>
  <si>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</si>
  <si>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</si>
  <si>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</si>
  <si>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</si>
  <si>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</si>
  <si>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</si>
  <si>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</si>
  <si>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</si>
  <si>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</si>
  <si>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</si>
  <si>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</si>
  <si>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</si>
  <si>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</si>
  <si>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</si>
  <si>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</si>
  <si>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</si>
  <si>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</si>
  <si>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</si>
  <si>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</si>
  <si>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</si>
  <si>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</si>
  <si>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</si>
  <si>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</si>
  <si>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</si>
  <si>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</si>
  <si>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</si>
  <si>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</si>
  <si>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</si>
  <si>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</si>
  <si>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</si>
  <si>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</si>
  <si>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</si>
  <si>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</si>
  <si>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</si>
  <si>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</si>
  <si>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</si>
  <si>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</si>
  <si>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</si>
  <si>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</si>
  <si>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</si>
  <si>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</si>
  <si>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</si>
  <si>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</si>
  <si>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</si>
  <si>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</si>
  <si>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</si>
  <si>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</si>
  <si>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</si>
  <si>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</si>
  <si>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</si>
  <si>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</si>
  <si>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</si>
  <si>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</si>
  <si>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</si>
  <si>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</si>
  <si>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</si>
  <si>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</si>
  <si>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</si>
  <si>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</si>
  <si>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</si>
  <si>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</si>
  <si>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</si>
  <si>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</si>
  <si>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</si>
  <si>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</si>
  <si>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</si>
  <si>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</si>
  <si>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</si>
  <si>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</si>
  <si>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</si>
  <si>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</si>
  <si>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</si>
  <si>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</si>
  <si>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</si>
  <si>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</si>
  <si>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</si>
  <si>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</si>
  <si>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</si>
  <si>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</si>
  <si>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</si>
  <si>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</si>
  <si>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</si>
  <si>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</si>
  <si>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</si>
  <si>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</si>
  <si>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</si>
  <si>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</si>
  <si>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</si>
  <si>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</si>
  <si>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</si>
  <si>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</si>
  <si>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</si>
  <si>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</si>
  <si>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</si>
  <si>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</si>
  <si>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</si>
  <si>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</si>
  <si>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</si>
  <si>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</si>
  <si>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</si>
  <si>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</si>
  <si>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</si>
  <si>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</si>
  <si>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</si>
  <si>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</si>
  <si>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</si>
  <si>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</si>
  <si>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</si>
  <si>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</si>
  <si>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</si>
  <si>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</si>
  <si>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</si>
  <si>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</si>
  <si>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</si>
  <si>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</si>
  <si>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</si>
  <si>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</si>
  <si>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</si>
  <si>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</si>
  <si>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</si>
  <si>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</si>
  <si>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</si>
  <si>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</si>
  <si>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</si>
  <si>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</si>
  <si>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</si>
  <si>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</si>
  <si>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</si>
  <si>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</si>
  <si>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</si>
  <si>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</si>
  <si>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</si>
  <si>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</si>
  <si>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</si>
  <si>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</si>
  <si>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</si>
  <si>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</si>
  <si>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</si>
  <si>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</si>
  <si>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</si>
  <si>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</si>
  <si>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</si>
  <si>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</si>
  <si>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</si>
  <si>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</si>
  <si>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</si>
  <si>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</si>
  <si>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</si>
  <si>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</si>
  <si>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</si>
  <si>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</si>
  <si>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</si>
  <si>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</si>
  <si>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</si>
  <si>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</si>
  <si>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</si>
  <si>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</si>
  <si>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</si>
  <si>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</si>
  <si>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</si>
  <si>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</si>
  <si>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</si>
  <si>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</si>
  <si>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</si>
  <si>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</si>
  <si>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</si>
  <si>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</si>
  <si>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</si>
  <si>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</si>
  <si>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</si>
  <si>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</si>
  <si>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</si>
  <si>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</si>
  <si>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</si>
  <si>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</si>
  <si>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</si>
  <si>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</si>
  <si>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</si>
  <si>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</si>
  <si>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</si>
  <si>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</si>
  <si>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</si>
  <si>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</si>
  <si>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</si>
  <si>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</si>
  <si>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</si>
  <si>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</si>
  <si>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</si>
  <si>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</si>
  <si>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</si>
  <si>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</si>
  <si>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</si>
  <si>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</si>
  <si>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</si>
  <si>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</si>
  <si>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</si>
  <si>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</si>
  <si>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</si>
  <si>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</si>
  <si>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</si>
  <si>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</si>
  <si>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</si>
  <si>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</si>
  <si>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</si>
  <si>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</si>
  <si>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</si>
  <si>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</si>
  <si>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</si>
  <si>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</si>
  <si>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</si>
  <si>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</si>
  <si>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</si>
  <si>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</si>
  <si>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</si>
  <si>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</si>
  <si>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</si>
  <si>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</si>
  <si>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</si>
  <si>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</si>
  <si>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</si>
  <si>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</si>
  <si>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</si>
  <si>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</si>
  <si>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</si>
  <si>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</si>
  <si>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</si>
  <si>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</si>
  <si>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</si>
  <si>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</si>
  <si>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</si>
  <si>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</si>
  <si>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</si>
  <si>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</si>
  <si>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</si>
  <si>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</si>
  <si>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</si>
  <si>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</si>
  <si>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</si>
  <si>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</si>
  <si>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</si>
  <si>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</si>
  <si>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</si>
  <si>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</si>
  <si>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</si>
  <si>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</si>
  <si>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</si>
  <si>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</si>
  <si>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</si>
  <si>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</si>
  <si>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</si>
  <si>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</si>
  <si>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</si>
  <si>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</si>
  <si>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</si>
  <si>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</si>
  <si>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</si>
  <si>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</si>
  <si>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</si>
  <si>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</si>
  <si>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</si>
  <si>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</si>
  <si>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</si>
  <si>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</si>
  <si>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</si>
  <si>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</si>
  <si>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</si>
  <si>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</si>
  <si>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</si>
  <si>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</si>
  <si>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</si>
  <si>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</si>
  <si>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</si>
  <si>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</si>
  <si>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</si>
  <si>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</si>
  <si>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</si>
  <si>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</si>
  <si>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</si>
  <si>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</si>
  <si>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</si>
  <si>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</si>
  <si>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</si>
  <si>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</si>
  <si>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</si>
  <si>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</si>
  <si>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</si>
  <si>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</si>
  <si>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</si>
  <si>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</si>
  <si>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</si>
  <si>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</si>
  <si>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</si>
  <si>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</si>
  <si>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</si>
  <si>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</si>
  <si>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</si>
  <si>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</si>
  <si>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</si>
  <si>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</si>
  <si>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</si>
  <si>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</si>
  <si>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</si>
  <si>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</si>
  <si>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</si>
  <si>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</si>
  <si>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</si>
  <si>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</si>
  <si>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</si>
  <si>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</si>
  <si>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</si>
  <si>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</si>
  <si>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</si>
  <si>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</si>
  <si>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</si>
  <si>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</si>
  <si>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</si>
  <si>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</si>
  <si>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</si>
  <si>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</si>
  <si>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</si>
  <si>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</si>
  <si>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</si>
  <si>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</si>
  <si>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</si>
  <si>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</si>
  <si>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</si>
  <si>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</si>
  <si>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</si>
  <si>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</si>
  <si>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</si>
  <si>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</si>
  <si>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</si>
  <si>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</si>
  <si>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</si>
  <si>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</si>
  <si>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</si>
  <si>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</si>
  <si>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</si>
  <si>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</si>
  <si>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</si>
  <si>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</si>
  <si>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</si>
  <si>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</si>
  <si>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</si>
  <si>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</si>
  <si>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</si>
  <si>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</si>
  <si>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</si>
  <si>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</si>
  <si>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</si>
  <si>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</si>
  <si>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</si>
  <si>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</si>
  <si>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</si>
  <si>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</si>
  <si>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</si>
  <si>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</si>
  <si>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</si>
  <si>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</si>
  <si>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</si>
  <si>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</si>
  <si>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</si>
  <si>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</si>
  <si>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</si>
  <si>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</si>
  <si>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</si>
  <si>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</si>
  <si>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</si>
  <si>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</si>
  <si>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</si>
  <si>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</si>
  <si>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</si>
  <si>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</si>
  <si>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</si>
  <si>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</si>
  <si>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</si>
  <si>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</si>
  <si>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</si>
  <si>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</si>
  <si>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</si>
  <si>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</si>
  <si>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</si>
  <si>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</si>
  <si>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</si>
  <si>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</si>
  <si>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</si>
  <si>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</si>
  <si>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</si>
  <si>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</si>
  <si>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</si>
  <si>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</si>
  <si>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</si>
  <si>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</si>
  <si>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</si>
  <si>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</si>
  <si>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</si>
  <si>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</si>
  <si>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</si>
  <si>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</si>
  <si>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</si>
  <si>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</si>
  <si>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</si>
  <si>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</si>
  <si>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</si>
  <si>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</si>
  <si>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</si>
  <si>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</si>
  <si>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</si>
  <si>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</si>
  <si>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</si>
  <si>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</si>
  <si>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</si>
  <si>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</si>
  <si>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</si>
  <si>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</si>
  <si>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</si>
  <si>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</si>
  <si>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</si>
  <si>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</si>
  <si>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</si>
  <si>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</si>
  <si>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</si>
  <si>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</si>
  <si>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</si>
  <si>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</si>
  <si>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</si>
  <si>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</si>
  <si>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</si>
  <si>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</si>
  <si>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</si>
  <si>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</si>
  <si>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</si>
  <si>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</si>
  <si>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</si>
  <si>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</si>
  <si>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</si>
  <si>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</si>
  <si>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</si>
  <si>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</si>
  <si>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</si>
  <si>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</si>
  <si>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</si>
  <si>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</si>
  <si>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</si>
  <si>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</si>
  <si>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</si>
  <si>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</si>
  <si>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</si>
  <si>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</si>
  <si>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</si>
  <si>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</si>
  <si>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</si>
  <si>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</si>
  <si>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</si>
  <si>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</si>
  <si>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</si>
  <si>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</si>
  <si>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</si>
  <si>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</si>
  <si>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</si>
  <si>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</si>
  <si>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</si>
  <si>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</si>
  <si>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</si>
  <si>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</si>
  <si>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</si>
  <si>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</si>
  <si>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</si>
  <si>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</si>
  <si>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</si>
  <si>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</si>
  <si>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</si>
  <si>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</si>
  <si>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</si>
  <si>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</si>
  <si>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</si>
  <si>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</si>
  <si>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</si>
  <si>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</si>
  <si>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</si>
  <si>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</si>
  <si>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</si>
  <si>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</si>
  <si>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</si>
  <si>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</si>
  <si>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</si>
  <si>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</si>
  <si>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</si>
  <si>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</si>
  <si>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</si>
  <si>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</si>
  <si>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</si>
  <si>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</si>
  <si>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</si>
  <si>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</si>
  <si>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</si>
  <si>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</si>
  <si>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</si>
  <si>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</si>
  <si>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</si>
  <si>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</si>
  <si>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</si>
  <si>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</si>
  <si>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</si>
  <si>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</si>
  <si>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</si>
  <si>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</si>
  <si>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</si>
  <si>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</si>
  <si>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</si>
  <si>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</si>
  <si>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</si>
  <si>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</si>
  <si>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</si>
  <si>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</si>
  <si>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</si>
  <si>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</si>
  <si>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</si>
  <si>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</si>
  <si>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</si>
  <si>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</si>
  <si>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</si>
  <si>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</si>
  <si>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</si>
  <si>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</si>
  <si>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</si>
  <si>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</si>
  <si>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</si>
  <si>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</si>
  <si>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</si>
  <si>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</si>
  <si>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</si>
  <si>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</si>
  <si>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</si>
  <si>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</si>
  <si>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</si>
  <si>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</si>
  <si>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</si>
  <si>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</si>
  <si>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</si>
  <si>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</si>
  <si>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</si>
  <si>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</si>
  <si>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</si>
  <si>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</si>
  <si>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</si>
  <si>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</si>
  <si>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</si>
  <si>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</si>
  <si>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</si>
  <si>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</si>
  <si>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</si>
  <si>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</si>
  <si>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</si>
  <si>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</si>
  <si>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</si>
  <si>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</si>
  <si>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</si>
  <si>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</si>
  <si>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</si>
  <si>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</si>
  <si>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</si>
  <si>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</si>
  <si>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</si>
  <si>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</si>
  <si>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</si>
  <si>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</si>
  <si>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</si>
  <si>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</si>
  <si>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</si>
  <si>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</si>
  <si>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</si>
  <si>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</si>
  <si>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</si>
  <si>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</si>
  <si>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</si>
  <si>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</si>
  <si>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</si>
  <si>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</si>
  <si>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</si>
  <si>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</si>
  <si>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</si>
  <si>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</si>
  <si>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</si>
  <si>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</si>
  <si>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</si>
  <si>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</si>
  <si>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</si>
  <si>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</si>
  <si>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</si>
  <si>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</si>
  <si>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</si>
  <si>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</si>
  <si>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</si>
  <si>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</si>
  <si>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</si>
  <si>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</si>
  <si>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</si>
  <si>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</si>
  <si>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</si>
  <si>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</si>
  <si>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</si>
  <si>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</si>
  <si>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</si>
  <si>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</si>
  <si>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</si>
  <si>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</si>
  <si>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</si>
  <si>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</si>
  <si>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</si>
  <si>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</si>
  <si>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</si>
  <si>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</si>
  <si>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</si>
  <si>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</si>
  <si>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</si>
  <si>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</si>
  <si>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</si>
  <si>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</si>
  <si>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</si>
  <si>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</si>
  <si>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</si>
  <si>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</si>
  <si>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</si>
  <si>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</si>
  <si>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</si>
  <si>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</si>
  <si>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</si>
  <si>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</si>
  <si>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</si>
  <si>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</si>
  <si>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</si>
  <si>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</si>
  <si>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</si>
  <si>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</si>
  <si>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</si>
  <si>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</si>
  <si>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</si>
  <si>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</si>
  <si>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</si>
  <si>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</si>
  <si>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</si>
  <si>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</si>
  <si>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</si>
  <si>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</si>
  <si>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</si>
  <si>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</si>
  <si>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</si>
  <si>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</si>
  <si>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</si>
  <si>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</si>
  <si>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</si>
  <si>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</si>
  <si>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</si>
  <si>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</si>
  <si>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</si>
  <si>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</si>
  <si>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</si>
  <si>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</si>
  <si>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</si>
  <si>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</si>
  <si>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</si>
  <si>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</si>
  <si>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</si>
  <si>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</si>
  <si>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</si>
  <si>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</si>
  <si>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</si>
  <si>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</si>
  <si>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</si>
  <si>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</si>
  <si>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</si>
  <si>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</si>
  <si>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</si>
  <si>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</si>
  <si>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</si>
  <si>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</si>
  <si>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</si>
  <si>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</si>
  <si>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</si>
  <si>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</si>
  <si>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</si>
  <si>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</si>
  <si>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</si>
  <si>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</si>
  <si>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</si>
  <si>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</si>
  <si>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</si>
  <si>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</si>
  <si>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</si>
  <si>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</si>
  <si>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</si>
  <si>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</si>
  <si>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</si>
  <si>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</si>
  <si>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</si>
  <si>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</si>
  <si>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</si>
  <si>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</si>
  <si>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</si>
  <si>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</si>
  <si>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</si>
  <si>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</si>
  <si>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</si>
  <si>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</si>
  <si>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</si>
  <si>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</si>
  <si>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</si>
  <si>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</si>
  <si>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</si>
  <si>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</si>
  <si>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</si>
  <si>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</si>
  <si>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</si>
  <si>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</si>
  <si>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</si>
  <si>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</si>
  <si>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</si>
  <si>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</si>
  <si>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</si>
  <si>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</si>
  <si>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</si>
  <si>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</si>
  <si>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</si>
  <si>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</si>
  <si>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</si>
  <si>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</si>
  <si>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</si>
  <si>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</si>
  <si>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</si>
  <si>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</si>
  <si>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</si>
  <si>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</si>
  <si>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</si>
  <si>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</si>
  <si>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</si>
  <si>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</si>
  <si>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</si>
  <si>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</si>
  <si>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</si>
  <si>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</si>
  <si>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</si>
  <si>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</si>
  <si>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</si>
  <si>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</si>
  <si>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</si>
  <si>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</si>
  <si>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</si>
  <si>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</si>
  <si>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</si>
  <si>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</si>
  <si>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</si>
  <si>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</si>
  <si>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</si>
  <si>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</si>
  <si>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</si>
  <si>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</si>
  <si>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</si>
  <si>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</si>
  <si>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</si>
  <si>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</si>
  <si>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</si>
  <si>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</si>
  <si>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</si>
  <si>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</si>
  <si>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</si>
  <si>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</si>
  <si>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</si>
  <si>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</si>
  <si>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</si>
  <si>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</si>
  <si>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</si>
  <si>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</si>
  <si>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</si>
  <si>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</si>
  <si>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</si>
  <si>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</si>
  <si>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</si>
  <si>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</si>
  <si>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</si>
  <si>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</si>
  <si>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</si>
  <si>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</si>
  <si>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</si>
  <si>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</si>
  <si>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</si>
  <si>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</si>
  <si>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</si>
  <si>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</si>
  <si>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</si>
  <si>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</si>
  <si>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</si>
  <si>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</si>
  <si>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</si>
  <si>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</si>
  <si>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</si>
  <si>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</si>
  <si>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</si>
  <si>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</si>
  <si>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</si>
  <si>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</si>
  <si>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</si>
  <si>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</si>
  <si>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</si>
  <si>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</si>
  <si>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</si>
  <si>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</si>
  <si>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</si>
  <si>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</si>
  <si>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</si>
  <si>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</si>
  <si>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</si>
  <si>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</si>
  <si>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</si>
  <si>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</si>
  <si>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</si>
  <si>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</si>
  <si>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</si>
  <si>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</si>
  <si>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</si>
  <si>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</si>
  <si>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</si>
  <si>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</si>
  <si>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</si>
  <si>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</si>
  <si>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</si>
  <si>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</si>
  <si>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</si>
  <si>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</si>
  <si>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</si>
  <si>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</si>
  <si>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</si>
  <si>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</si>
  <si>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</si>
  <si>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</si>
  <si>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</si>
  <si>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</si>
  <si>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</si>
  <si>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</si>
  <si>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</si>
  <si>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</si>
  <si>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</si>
  <si>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</si>
  <si>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</si>
  <si>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</si>
  <si>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</si>
  <si>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</si>
  <si>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</si>
  <si>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</si>
  <si>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</si>
  <si>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</si>
  <si>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</si>
  <si>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</si>
  <si>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</si>
  <si>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</si>
  <si>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</si>
  <si>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</si>
  <si>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</si>
  <si>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</si>
  <si>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</si>
  <si>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</si>
  <si>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</si>
  <si>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</si>
  <si>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</si>
  <si>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</si>
  <si>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</si>
  <si>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</si>
  <si>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</si>
  <si>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</si>
  <si>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</si>
  <si>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</si>
  <si>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</si>
  <si>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</si>
  <si>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</si>
  <si>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</si>
  <si>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</si>
  <si>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</si>
  <si>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</si>
  <si>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</si>
  <si>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</si>
  <si>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</si>
  <si>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</si>
  <si>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</si>
  <si>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</si>
  <si>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</si>
  <si>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</si>
  <si>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</si>
  <si>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</si>
  <si>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</si>
  <si>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</si>
  <si>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</si>
  <si>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</si>
  <si>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</si>
  <si>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</si>
  <si>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</si>
  <si>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</si>
  <si>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</si>
  <si>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</si>
  <si>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</si>
  <si>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</si>
  <si>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</si>
  <si>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</si>
  <si>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</si>
  <si>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</si>
  <si>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</si>
  <si>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</si>
  <si>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</si>
  <si>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</si>
  <si>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</si>
  <si>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</si>
  <si>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</si>
  <si>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</si>
  <si>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</si>
  <si>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</si>
  <si>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</si>
  <si>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</si>
  <si>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</si>
  <si>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</si>
  <si>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</si>
  <si>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</si>
  <si>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</si>
  <si>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</si>
  <si>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</si>
  <si>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</si>
  <si>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</si>
  <si>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</si>
  <si>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</si>
  <si>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</si>
  <si>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</si>
  <si>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</si>
  <si>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</si>
  <si>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</si>
  <si>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</si>
  <si>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</si>
  <si>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</si>
  <si>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</si>
  <si>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</si>
  <si>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</si>
  <si>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</si>
  <si>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</si>
  <si>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</si>
  <si>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</si>
  <si>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</si>
  <si>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</si>
  <si>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</si>
  <si>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</si>
  <si>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</si>
  <si>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</si>
  <si>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</si>
  <si>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</si>
  <si>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</si>
  <si>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</si>
  <si>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</si>
  <si>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</si>
  <si>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</si>
  <si>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</si>
  <si>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</si>
  <si>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</si>
  <si>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</si>
  <si>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</si>
  <si>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</si>
  <si>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</si>
  <si>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</si>
  <si>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</si>
  <si>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</si>
  <si>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</si>
  <si>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</si>
  <si>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</si>
  <si>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</si>
  <si>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</si>
  <si>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</si>
  <si>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</si>
  <si>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</si>
  <si>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</si>
  <si>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</si>
  <si>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</si>
  <si>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</si>
  <si>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</si>
  <si>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</si>
  <si>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</si>
  <si>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</si>
  <si>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</si>
  <si>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</si>
  <si>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</si>
  <si>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</si>
  <si>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</si>
  <si>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</si>
  <si>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</si>
  <si>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</si>
  <si>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</si>
  <si>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</si>
  <si>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</si>
  <si>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</si>
  <si>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</si>
  <si>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</si>
  <si>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</si>
  <si>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</si>
  <si>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</si>
  <si>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</si>
  <si>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</si>
  <si>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</si>
  <si>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</si>
  <si>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</si>
  <si>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</si>
  <si>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</si>
  <si>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</si>
  <si>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</si>
  <si>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</si>
  <si>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</si>
  <si>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</si>
  <si>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</si>
  <si>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</si>
  <si>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</si>
  <si>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</si>
  <si>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</si>
  <si>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</si>
  <si>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</si>
  <si>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</si>
  <si>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</si>
  <si>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</si>
  <si>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</si>
  <si>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</si>
  <si>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</si>
  <si>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</si>
  <si>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</si>
  <si>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</si>
  <si>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</si>
  <si>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</si>
  <si>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</si>
  <si>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</si>
  <si>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</si>
  <si>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</si>
  <si>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</si>
  <si>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</si>
  <si>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</si>
  <si>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</si>
  <si>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</si>
  <si>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</si>
  <si>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</si>
  <si>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</si>
  <si>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</si>
  <si>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</si>
  <si>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</si>
  <si>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</si>
  <si>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</si>
  <si>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</si>
  <si>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</si>
  <si>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</si>
  <si>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</si>
  <si>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</si>
  <si>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</si>
  <si>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</si>
  <si>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</si>
  <si>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</si>
  <si>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</si>
  <si>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</si>
  <si>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</si>
  <si>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</si>
  <si>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</si>
  <si>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</si>
  <si>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</si>
  <si>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</si>
  <si>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</si>
  <si>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</si>
  <si>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</si>
  <si>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</si>
  <si>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</si>
  <si>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</si>
  <si>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</si>
  <si>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</si>
  <si>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</si>
  <si>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</si>
  <si>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</si>
  <si>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</si>
  <si>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</si>
  <si>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</si>
  <si>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</si>
  <si>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</si>
  <si>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</si>
  <si>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</si>
  <si>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</si>
  <si>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</si>
  <si>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</si>
  <si>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</si>
  <si>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</si>
  <si>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</si>
  <si>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</si>
  <si>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</si>
  <si>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</si>
  <si>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</si>
  <si>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</si>
  <si>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</si>
  <si>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</si>
  <si>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</si>
  <si>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</si>
  <si>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</si>
  <si>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</si>
  <si>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</si>
  <si>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</si>
  <si>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</si>
  <si>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</si>
  <si>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</si>
  <si>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</si>
  <si>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</si>
  <si>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</si>
  <si>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</si>
  <si>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</si>
  <si>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</si>
  <si>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</si>
  <si>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</si>
  <si>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</si>
  <si>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</si>
  <si>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</si>
  <si>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</si>
  <si>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</si>
  <si>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</si>
  <si>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</si>
  <si>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</si>
  <si>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</si>
  <si>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</si>
  <si>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</si>
  <si>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</si>
  <si>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</si>
  <si>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</si>
  <si>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</si>
  <si>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</si>
  <si>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</si>
  <si>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</si>
  <si>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</si>
  <si>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</si>
  <si>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</si>
  <si>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</si>
  <si>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</si>
  <si>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</si>
  <si>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</si>
  <si>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</si>
  <si>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</si>
  <si>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</si>
  <si>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</si>
  <si>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</si>
  <si>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</si>
  <si>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</si>
  <si>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</si>
  <si>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</si>
  <si>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</si>
  <si>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</si>
  <si>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</si>
  <si>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</si>
  <si>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</si>
  <si>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</si>
  <si>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</si>
  <si>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</si>
  <si>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</si>
  <si>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</si>
  <si>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</si>
  <si>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</si>
  <si>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</si>
  <si>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</si>
  <si>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</si>
  <si>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</si>
  <si>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</si>
  <si>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</si>
  <si>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</si>
  <si>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</si>
  <si>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</si>
  <si>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</si>
  <si>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</si>
  <si>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</si>
  <si>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</si>
  <si>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</si>
  <si>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</si>
  <si>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</si>
  <si>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</si>
  <si>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</si>
  <si>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</si>
  <si>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</si>
  <si>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</si>
  <si>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</si>
  <si>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</si>
  <si>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</si>
  <si>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</si>
  <si>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</si>
  <si>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</si>
  <si>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</si>
  <si>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</si>
  <si>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</si>
  <si>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</si>
  <si>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</si>
  <si>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</si>
  <si>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</si>
  <si>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</si>
  <si>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</si>
  <si>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</si>
  <si>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</si>
  <si>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</si>
  <si>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</si>
  <si>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</si>
  <si>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</si>
  <si>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</si>
  <si>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</si>
  <si>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</si>
  <si>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</si>
  <si>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</si>
  <si>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</si>
  <si>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</si>
  <si>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</si>
  <si>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</si>
  <si>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</si>
  <si>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</si>
  <si>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</si>
  <si>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</si>
  <si>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</si>
  <si>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</si>
  <si>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</si>
  <si>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</si>
  <si>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</si>
  <si>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</si>
  <si>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</si>
  <si>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</si>
  <si>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</si>
  <si>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</si>
  <si>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</si>
  <si>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</si>
  <si>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</si>
  <si>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</si>
  <si>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</si>
  <si>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</si>
  <si>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</si>
  <si>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</si>
  <si>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</si>
  <si>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</si>
  <si>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</si>
  <si>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</si>
  <si>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</si>
  <si>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</si>
  <si>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</si>
  <si>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</si>
  <si>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</si>
  <si>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</si>
  <si>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</si>
  <si>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</si>
  <si>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</si>
  <si>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</si>
  <si>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</si>
  <si>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</si>
  <si>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</si>
  <si>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</si>
  <si>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</si>
  <si>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</si>
  <si>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</si>
  <si>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</si>
  <si>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</si>
  <si>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</si>
  <si>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</si>
  <si>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</si>
  <si>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</si>
  <si>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</si>
  <si>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</si>
  <si>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</si>
  <si>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</si>
  <si>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</si>
  <si>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</si>
  <si>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</si>
  <si>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</si>
  <si>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</si>
  <si>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</si>
  <si>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</si>
  <si>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</si>
  <si>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</si>
  <si>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</si>
  <si>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</si>
  <si>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</si>
  <si>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</si>
  <si>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</si>
  <si>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</si>
  <si>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</si>
  <si>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</si>
  <si>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</si>
  <si>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</si>
  <si>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</si>
  <si>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</si>
  <si>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</si>
  <si>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</si>
  <si>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</si>
  <si>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</si>
  <si>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</si>
  <si>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</si>
  <si>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</si>
  <si>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</si>
  <si>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</si>
  <si>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</si>
  <si>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</si>
  <si>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</si>
  <si>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</si>
  <si>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</si>
  <si>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</si>
  <si>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</si>
  <si>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</si>
  <si>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</si>
  <si>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</si>
  <si>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</si>
  <si>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</si>
  <si>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</si>
  <si>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</si>
  <si>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</si>
  <si>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</si>
  <si>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</si>
  <si>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</si>
  <si>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</si>
  <si>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</si>
  <si>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</si>
  <si>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</si>
  <si>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</si>
  <si>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</si>
  <si>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</si>
  <si>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</si>
  <si>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</si>
  <si>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</si>
  <si>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</si>
  <si>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</si>
  <si>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</si>
  <si>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</si>
  <si>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</si>
  <si>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</si>
  <si>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</si>
  <si>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</si>
  <si>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</si>
  <si>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</si>
  <si>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</si>
  <si>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</si>
  <si>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</si>
  <si>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</si>
  <si>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</si>
  <si>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</si>
  <si>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</si>
  <si>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</si>
  <si>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</si>
  <si>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</si>
  <si>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</si>
  <si>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</si>
  <si>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</si>
  <si>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</si>
  <si>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</si>
  <si>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</si>
  <si>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</si>
  <si>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</si>
  <si>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</si>
  <si>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</si>
  <si>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</si>
  <si>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</si>
  <si>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</si>
  <si>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</si>
  <si>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</si>
  <si>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</si>
  <si>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</si>
  <si>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</si>
  <si>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</si>
  <si>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</si>
  <si>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</si>
  <si>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</si>
  <si>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</si>
  <si>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</si>
  <si>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</si>
  <si>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</si>
  <si>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</si>
  <si>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</si>
  <si>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</si>
  <si>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</si>
  <si>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</si>
  <si>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</si>
  <si>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</si>
  <si>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</si>
  <si>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</si>
  <si>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</si>
  <si>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</si>
  <si>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</si>
  <si>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</si>
  <si>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</si>
  <si>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</si>
  <si>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</si>
  <si>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</si>
  <si>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</si>
  <si>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</si>
  <si>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</si>
  <si>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</si>
  <si>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</si>
  <si>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</si>
  <si>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</si>
  <si>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</si>
  <si>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</si>
  <si>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</si>
  <si>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</si>
  <si>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</si>
  <si>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</si>
  <si>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</si>
  <si>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</si>
  <si>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</si>
  <si>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</si>
  <si>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</si>
  <si>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</si>
  <si>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</si>
  <si>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</si>
  <si>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</si>
  <si>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</si>
  <si>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</si>
  <si>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</si>
  <si>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</si>
  <si>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</si>
  <si>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</si>
  <si>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</si>
  <si>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</si>
  <si>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</si>
  <si>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</si>
  <si>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</si>
  <si>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</si>
  <si>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</si>
  <si>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</si>
  <si>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</si>
  <si>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</si>
  <si>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</si>
  <si>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</si>
  <si>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</si>
  <si>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</si>
  <si>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</si>
  <si>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</si>
  <si>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</si>
  <si>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</si>
  <si>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</si>
  <si>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</si>
  <si>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</si>
  <si>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</si>
  <si>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</si>
  <si>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</si>
  <si>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</si>
  <si>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</si>
  <si>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</si>
  <si>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</si>
  <si>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</si>
  <si>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</si>
  <si>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</si>
  <si>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</si>
  <si>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</si>
  <si>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</si>
  <si>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</si>
  <si>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</si>
  <si>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</si>
  <si>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</si>
  <si>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</si>
  <si>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</si>
  <si>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</si>
  <si>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</si>
  <si>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</si>
  <si>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</si>
  <si>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</si>
  <si>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</si>
  <si>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</si>
  <si>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</si>
  <si>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</si>
  <si>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</si>
  <si>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</si>
  <si>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</si>
  <si>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</si>
  <si>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</si>
  <si>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</si>
  <si>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</si>
  <si>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</si>
  <si>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</si>
  <si>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</si>
  <si>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</si>
  <si>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</si>
  <si>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</si>
  <si>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</si>
  <si>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</si>
  <si>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</si>
  <si>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</si>
  <si>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</si>
  <si>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</si>
  <si>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</si>
  <si>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</si>
  <si>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</si>
  <si>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</si>
  <si>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</si>
  <si>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</si>
  <si>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</si>
  <si>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</si>
  <si>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</si>
  <si>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</si>
  <si>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</si>
  <si>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</si>
  <si>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</si>
  <si>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</si>
  <si>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</si>
  <si>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</si>
  <si>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</si>
  <si>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</si>
  <si>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</si>
  <si>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</si>
  <si>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</si>
  <si>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</si>
  <si>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</si>
  <si>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</si>
  <si>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</si>
  <si>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</si>
  <si>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</si>
  <si>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</si>
  <si>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</si>
  <si>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</si>
  <si>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</si>
  <si>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</si>
  <si>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</si>
  <si>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</si>
  <si>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</si>
  <si>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</si>
  <si>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</si>
  <si>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</si>
  <si>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</si>
  <si>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</si>
  <si>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</si>
  <si>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</si>
  <si>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</si>
  <si>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</si>
  <si>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</si>
  <si>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</si>
  <si>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</si>
  <si>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</si>
  <si>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</si>
  <si>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</si>
  <si>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</si>
  <si>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</si>
  <si>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</si>
  <si>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</si>
  <si>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</si>
  <si>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</si>
  <si>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</si>
  <si>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</si>
  <si>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</si>
  <si>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</si>
  <si>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</si>
  <si>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</si>
  <si>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</si>
  <si>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</si>
  <si>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</si>
  <si>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</si>
  <si>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</si>
  <si>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</si>
  <si>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</si>
  <si>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</si>
  <si>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</si>
  <si>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</si>
  <si>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</si>
  <si>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</si>
  <si>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</si>
  <si>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</si>
  <si>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</si>
  <si>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</si>
  <si>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</si>
  <si>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</si>
  <si>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</si>
  <si>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</si>
  <si>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</si>
  <si>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</si>
  <si>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</si>
  <si>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</si>
  <si>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</si>
  <si>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</si>
  <si>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</si>
  <si>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</si>
  <si>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</si>
  <si>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</si>
  <si>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</si>
  <si>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</si>
  <si>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</si>
  <si>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</si>
  <si>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</si>
  <si>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</si>
  <si>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</si>
  <si>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</si>
  <si>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</si>
  <si>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</si>
  <si>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</si>
  <si>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</si>
  <si>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</si>
  <si>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</si>
  <si>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</si>
  <si>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</si>
  <si>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</si>
  <si>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</si>
  <si>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</si>
  <si>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</si>
  <si>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</si>
  <si>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</si>
  <si>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</si>
  <si>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</si>
  <si>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</si>
  <si>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</si>
  <si>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</si>
  <si>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</si>
  <si>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</si>
  <si>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</si>
  <si>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</si>
  <si>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</si>
  <si>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</si>
  <si>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</si>
  <si>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</si>
  <si>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</si>
  <si>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</si>
  <si>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</si>
  <si>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</si>
  <si>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</si>
  <si>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</si>
  <si>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</si>
  <si>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</si>
  <si>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</si>
  <si>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</si>
  <si>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</si>
  <si>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</si>
  <si>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</si>
  <si>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</si>
  <si>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</si>
  <si>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</si>
  <si>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</si>
  <si>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</si>
  <si>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</si>
  <si>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</si>
  <si>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</si>
  <si>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</si>
  <si>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</si>
  <si>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</si>
  <si>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</si>
  <si>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</si>
  <si>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</si>
  <si>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</si>
  <si>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</si>
  <si>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</si>
  <si>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</si>
  <si>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</si>
  <si>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</si>
  <si>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</si>
  <si>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</si>
  <si>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</si>
  <si>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</si>
  <si>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</si>
  <si>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</si>
  <si>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</si>
  <si>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</si>
  <si>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</si>
  <si>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</si>
  <si>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</si>
  <si>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</si>
  <si>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</si>
  <si>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</si>
  <si>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</si>
  <si>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</si>
  <si>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</si>
  <si>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</si>
  <si>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</si>
  <si>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</si>
  <si>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</si>
  <si>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</si>
  <si>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</si>
  <si>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</si>
  <si>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</si>
  <si>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</si>
  <si>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</si>
  <si>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</si>
  <si>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</si>
  <si>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</si>
  <si>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</si>
  <si>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</si>
  <si>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</si>
  <si>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</si>
  <si>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</si>
  <si>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</si>
  <si>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</si>
  <si>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</si>
  <si>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</si>
  <si>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</si>
  <si>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</si>
  <si>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</si>
  <si>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</si>
  <si>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</si>
  <si>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</si>
  <si>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</si>
  <si>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</si>
  <si>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</si>
  <si>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</si>
  <si>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</si>
  <si>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</si>
  <si>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</si>
  <si>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</si>
  <si>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</si>
  <si>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</si>
  <si>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</si>
  <si>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</si>
  <si>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</si>
  <si>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</si>
  <si>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</si>
  <si>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</si>
  <si>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</si>
  <si>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</si>
  <si>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</si>
  <si>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</si>
  <si>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</si>
  <si>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</si>
  <si>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</si>
  <si>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</si>
  <si>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</si>
  <si>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</si>
  <si>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</si>
  <si>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</si>
  <si>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</si>
  <si>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</si>
  <si>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</si>
  <si>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</si>
  <si>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</si>
  <si>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</si>
  <si>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</si>
  <si>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</si>
  <si>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</si>
  <si>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</si>
  <si>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</si>
  <si>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</si>
  <si>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</si>
  <si>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</si>
  <si>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</si>
  <si>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</si>
  <si>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</si>
  <si>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</si>
  <si>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</si>
  <si>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</si>
  <si>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</si>
  <si>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</si>
  <si>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</si>
  <si>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</si>
  <si>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</si>
  <si>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</si>
  <si>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</si>
  <si>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</si>
  <si>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</si>
  <si>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</si>
  <si>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</si>
  <si>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</si>
  <si>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</si>
  <si>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</si>
  <si>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</si>
  <si>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</si>
  <si>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</si>
  <si>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</si>
  <si>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</si>
  <si>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</si>
  <si>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</si>
  <si>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</si>
  <si>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</si>
  <si>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</si>
  <si>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</si>
  <si>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</si>
  <si>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</si>
  <si>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</si>
  <si>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</si>
  <si>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</si>
  <si>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</si>
  <si>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</si>
  <si>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</si>
  <si>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</si>
  <si>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</si>
  <si>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</si>
  <si>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</si>
  <si>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</si>
  <si>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</si>
  <si>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</si>
  <si>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</si>
  <si>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</si>
  <si>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</si>
  <si>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</si>
  <si>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</si>
  <si>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</si>
  <si>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</si>
  <si>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</si>
  <si>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</si>
  <si>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</si>
  <si>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</si>
  <si>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</si>
  <si>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</si>
  <si>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</si>
  <si>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</si>
  <si>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</si>
  <si>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</si>
  <si>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</si>
  <si>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</si>
  <si>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</si>
  <si>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</si>
  <si>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</si>
  <si>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</si>
  <si>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</si>
  <si>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</si>
  <si>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</si>
  <si>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</si>
  <si>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</si>
  <si>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</si>
  <si>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</si>
  <si>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</si>
  <si>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</si>
  <si>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</si>
  <si>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</si>
  <si>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</si>
  <si>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</si>
  <si>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</si>
  <si>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</si>
  <si>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</si>
  <si>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</si>
  <si>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</si>
  <si>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</si>
  <si>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</si>
  <si>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</si>
  <si>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</si>
  <si>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</si>
  <si>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</si>
  <si>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</si>
  <si>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</si>
  <si>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</si>
  <si>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</si>
  <si>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</si>
  <si>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</si>
  <si>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</si>
  <si>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</si>
  <si>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</si>
  <si>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</si>
  <si>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</si>
  <si>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</si>
  <si>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</si>
  <si>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</si>
  <si>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</si>
  <si>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</si>
  <si>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</si>
  <si>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</si>
  <si>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</si>
  <si>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</si>
  <si>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</si>
  <si>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</si>
  <si>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</si>
  <si>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</si>
  <si>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</si>
  <si>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</si>
  <si>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</si>
  <si>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</si>
  <si>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</si>
  <si>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</si>
  <si>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</si>
  <si>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</si>
  <si>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</si>
  <si>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</si>
  <si>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</si>
  <si>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</si>
  <si>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</si>
  <si>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</si>
  <si>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</si>
  <si>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</si>
  <si>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</si>
  <si>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</si>
  <si>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</si>
  <si>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</si>
  <si>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</si>
  <si>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</si>
  <si>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</si>
  <si>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</si>
  <si>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</si>
  <si>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</si>
  <si>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</si>
  <si>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</si>
  <si>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</si>
  <si>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</si>
  <si>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</si>
  <si>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</si>
  <si>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</si>
  <si>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</si>
  <si>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</si>
  <si>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</si>
  <si>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</si>
  <si>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</si>
  <si>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</si>
  <si>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</si>
  <si>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</si>
  <si>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</si>
  <si>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</si>
  <si>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</si>
  <si>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</si>
  <si>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</si>
  <si>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</si>
  <si>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</si>
  <si>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</si>
  <si>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</si>
  <si>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</si>
  <si>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</si>
  <si>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</si>
  <si>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</si>
  <si>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</si>
  <si>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</si>
  <si>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</si>
  <si>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</si>
  <si>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</si>
  <si>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</si>
  <si>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</si>
  <si>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</si>
  <si>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</si>
  <si>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</si>
  <si>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</si>
  <si>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</si>
  <si>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</si>
  <si>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</si>
  <si>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</si>
  <si>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</si>
  <si>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</si>
  <si>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</si>
  <si>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</si>
  <si>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</si>
  <si>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</si>
  <si>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</si>
  <si>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</si>
  <si>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</si>
  <si>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</si>
  <si>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</si>
  <si>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</si>
  <si>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</si>
  <si>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</si>
  <si>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</si>
  <si>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</si>
  <si>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</si>
  <si>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</si>
  <si>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</si>
  <si>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</si>
  <si>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</si>
  <si>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</si>
  <si>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</si>
  <si>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</si>
  <si>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</si>
  <si>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</si>
  <si>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</si>
  <si>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</si>
  <si>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</si>
  <si>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</si>
  <si>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</si>
  <si>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</si>
  <si>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</si>
  <si>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</si>
  <si>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</si>
  <si>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</si>
  <si>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</si>
  <si>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</si>
  <si>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</si>
  <si>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</si>
  <si>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</si>
  <si>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</si>
  <si>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</si>
  <si>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</si>
  <si>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</si>
  <si>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</si>
  <si>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</si>
  <si>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</si>
  <si>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</si>
  <si>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</si>
  <si>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</si>
  <si>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</si>
  <si>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</si>
  <si>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</si>
  <si>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</si>
  <si>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</si>
  <si>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</si>
  <si>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</si>
  <si>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</si>
  <si>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</si>
  <si>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</si>
  <si>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</si>
  <si>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</si>
  <si>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</si>
  <si>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</si>
  <si>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</si>
  <si>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</si>
  <si>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</si>
  <si>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</si>
  <si>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</si>
  <si>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</si>
  <si>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</si>
  <si>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</si>
  <si>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</si>
  <si>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</si>
  <si>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</si>
  <si>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</si>
  <si>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</si>
  <si>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</si>
  <si>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</si>
  <si>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</si>
  <si>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</si>
  <si>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</si>
  <si>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</si>
  <si>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</si>
  <si>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</si>
  <si>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</si>
  <si>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</si>
  <si>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</si>
  <si>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</si>
  <si>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</si>
  <si>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</si>
  <si>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</si>
  <si>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</si>
  <si>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</si>
  <si>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</si>
  <si>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</si>
  <si>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</si>
  <si>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</si>
  <si>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</si>
  <si>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</si>
  <si>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</si>
  <si>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</si>
  <si>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</si>
  <si>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</si>
  <si>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</si>
  <si>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</si>
  <si>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</si>
  <si>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</si>
  <si>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</si>
  <si>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</si>
  <si>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</si>
  <si>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</si>
  <si>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</si>
  <si>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</si>
  <si>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</si>
  <si>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</si>
  <si>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</si>
  <si>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</si>
  <si>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</si>
  <si>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</si>
  <si>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</si>
  <si>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</si>
  <si>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</si>
  <si>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</si>
  <si>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</si>
  <si>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</si>
  <si>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</si>
  <si>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</si>
  <si>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</si>
  <si>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</si>
  <si>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</si>
  <si>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</si>
  <si>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</si>
  <si>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</si>
  <si>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</si>
  <si>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</si>
  <si>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</si>
  <si>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</si>
  <si>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</si>
  <si>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</si>
  <si>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</si>
  <si>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</si>
  <si>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</si>
  <si>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</si>
  <si>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</si>
  <si>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</si>
  <si>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</si>
  <si>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</si>
  <si>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</si>
  <si>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</si>
  <si>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</si>
  <si>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</si>
  <si>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</si>
  <si>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</si>
  <si>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</si>
  <si>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</si>
  <si>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</si>
  <si>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</si>
  <si>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</si>
  <si>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</si>
  <si>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</si>
  <si>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</si>
  <si>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</si>
  <si>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</si>
  <si>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</si>
  <si>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</si>
  <si>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</si>
  <si>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</si>
  <si>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</si>
  <si>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</si>
  <si>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</si>
  <si>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</si>
  <si>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</si>
  <si>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</si>
  <si>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</si>
  <si>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</si>
  <si>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</si>
  <si>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</si>
  <si>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</si>
  <si>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</si>
  <si>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</si>
  <si>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</si>
  <si>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</si>
  <si>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</si>
  <si>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</si>
  <si>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</si>
  <si>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</si>
  <si>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</si>
  <si>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</si>
  <si>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</si>
  <si>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</si>
  <si>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</si>
  <si>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</si>
  <si>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</si>
  <si>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</si>
  <si>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</si>
  <si>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</si>
  <si>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</si>
  <si>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</si>
  <si>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</si>
  <si>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</si>
  <si>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</si>
  <si>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</si>
  <si>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</si>
  <si>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</si>
  <si>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</si>
  <si>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</si>
  <si>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</si>
  <si>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</si>
  <si>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</si>
  <si>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</si>
  <si>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</si>
  <si>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</si>
  <si>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</si>
  <si>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</si>
  <si>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</si>
  <si>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</si>
  <si>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</si>
  <si>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</si>
  <si>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</si>
  <si>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</si>
  <si>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</si>
  <si>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</si>
  <si>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</si>
  <si>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</si>
  <si>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</si>
  <si>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</si>
  <si>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</si>
  <si>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</si>
  <si>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</si>
  <si>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</si>
  <si>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</si>
  <si>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</si>
  <si>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</si>
  <si>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</si>
  <si>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</si>
  <si>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</si>
  <si>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</si>
  <si>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</si>
  <si>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</si>
  <si>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</si>
  <si>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</si>
  <si>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</si>
  <si>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</si>
  <si>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</si>
  <si>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</si>
  <si>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</si>
  <si>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</si>
  <si>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</si>
  <si>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</si>
  <si>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</si>
  <si>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</si>
  <si>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</si>
  <si>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</si>
  <si>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</si>
  <si>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</si>
  <si>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</si>
  <si>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</si>
  <si>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</si>
  <si>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</si>
  <si>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</si>
  <si>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</si>
  <si>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</si>
  <si>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</si>
  <si>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</si>
  <si>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</si>
  <si>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</si>
  <si>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</si>
  <si>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</si>
  <si>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</si>
  <si>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</si>
  <si>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</si>
  <si>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</si>
  <si>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</si>
  <si>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</si>
  <si>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</si>
  <si>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</si>
  <si>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</si>
  <si>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</si>
  <si>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</si>
  <si>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</si>
  <si>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</si>
  <si>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</si>
  <si>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</si>
  <si>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</si>
  <si>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</si>
  <si>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</si>
  <si>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</si>
  <si>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</si>
  <si>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</si>
  <si>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</si>
  <si>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</si>
  <si>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</si>
  <si>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</si>
  <si>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</si>
  <si>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</si>
  <si>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</si>
  <si>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</si>
  <si>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</si>
  <si>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</si>
  <si>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</si>
  <si>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</si>
  <si>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</si>
  <si>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</si>
  <si>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</si>
  <si>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</si>
  <si>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</si>
  <si>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</si>
  <si>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</si>
  <si>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</si>
  <si>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</si>
  <si>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</si>
  <si>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</si>
  <si>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</si>
  <si>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</si>
  <si>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</si>
  <si>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</si>
  <si>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</si>
  <si>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</si>
  <si>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</si>
  <si>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</si>
  <si>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</si>
  <si>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</si>
  <si>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</si>
  <si>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</si>
  <si>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</si>
  <si>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</si>
  <si>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</si>
  <si>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</si>
  <si>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</si>
  <si>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</si>
  <si>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</si>
  <si>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</si>
  <si>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</si>
  <si>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</si>
  <si>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</si>
  <si>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</si>
  <si>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</si>
  <si>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</si>
  <si>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</si>
  <si>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</si>
  <si>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</si>
  <si>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</si>
  <si>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</si>
  <si>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</si>
  <si>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</si>
  <si>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</si>
  <si>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</si>
  <si>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</si>
  <si>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</si>
  <si>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</si>
  <si>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</si>
  <si>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</si>
  <si>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</si>
  <si>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</si>
  <si>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</si>
  <si>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</si>
  <si>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</si>
  <si>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</si>
  <si>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</si>
  <si>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</si>
  <si>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</si>
  <si>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</si>
  <si>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</si>
  <si>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</si>
  <si>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</si>
  <si>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</si>
  <si>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</si>
  <si>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</si>
  <si>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</si>
  <si>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</si>
  <si>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</si>
  <si>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</si>
  <si>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</si>
  <si>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</si>
  <si>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</si>
  <si>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</si>
  <si>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</si>
  <si>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</si>
  <si>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</si>
  <si>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</si>
  <si>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</si>
  <si>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</si>
  <si>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</si>
  <si>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</si>
  <si>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</si>
  <si>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</si>
  <si>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</si>
  <si>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</si>
  <si>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</si>
  <si>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</si>
  <si>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</si>
  <si>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</si>
  <si>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</si>
  <si>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</si>
  <si>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</si>
  <si>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</si>
  <si>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</si>
  <si>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</si>
  <si>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</si>
  <si>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</si>
  <si>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</si>
  <si>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</si>
  <si>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</si>
  <si>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</si>
  <si>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</si>
  <si>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</si>
  <si>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</si>
  <si>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</si>
  <si>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</si>
  <si>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</si>
  <si>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</si>
  <si>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</si>
  <si>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</si>
  <si>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</si>
  <si>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</si>
  <si>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</si>
  <si>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</si>
  <si>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</si>
  <si>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</si>
  <si>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</si>
  <si>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</si>
  <si>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</si>
  <si>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</si>
  <si>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</si>
  <si>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</si>
  <si>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</si>
  <si>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</si>
  <si>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</si>
  <si>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</si>
  <si>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</si>
  <si>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</si>
  <si>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</si>
  <si>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</si>
  <si>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</si>
  <si>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</si>
  <si>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</si>
  <si>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</si>
  <si>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</si>
  <si>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</si>
  <si>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</si>
  <si>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</si>
  <si>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</si>
  <si>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</si>
  <si>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</si>
  <si>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</si>
  <si>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</si>
  <si>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</si>
  <si>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</si>
  <si>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</si>
  <si>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</si>
  <si>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</si>
  <si>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</si>
  <si>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</si>
  <si>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</si>
  <si>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</si>
  <si>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</si>
  <si>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</si>
  <si>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</si>
  <si>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</si>
  <si>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</si>
  <si>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</si>
  <si>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</si>
  <si>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</si>
  <si>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</si>
  <si>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</si>
  <si>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</si>
  <si>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</si>
  <si>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</si>
  <si>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</si>
  <si>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</si>
  <si>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</si>
  <si>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</si>
  <si>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</si>
  <si>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</si>
  <si>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</si>
  <si>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</si>
  <si>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</si>
  <si>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</si>
  <si>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</si>
  <si>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</si>
  <si>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</si>
  <si>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</si>
  <si>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</si>
  <si>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</si>
  <si>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</si>
  <si>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</si>
  <si>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</si>
  <si>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</si>
  <si>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</si>
  <si>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</si>
  <si>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</si>
  <si>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</si>
  <si>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</si>
  <si>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</si>
  <si>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</si>
  <si>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</si>
  <si>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</si>
  <si>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</si>
  <si>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</si>
  <si>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</si>
  <si>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</si>
  <si>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</si>
  <si>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</si>
  <si>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</si>
  <si>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</si>
  <si>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</si>
  <si>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</si>
  <si>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</si>
  <si>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</si>
  <si>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</si>
  <si>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</si>
  <si>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</si>
  <si>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</si>
  <si>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</si>
  <si>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</si>
  <si>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</si>
  <si>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</si>
  <si>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</si>
  <si>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</si>
  <si>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</si>
  <si>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</si>
  <si>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</si>
  <si>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</si>
  <si>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</si>
  <si>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</si>
  <si>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</si>
  <si>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</si>
  <si>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</si>
  <si>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</si>
  <si>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</si>
  <si>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</si>
  <si>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</si>
  <si>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</si>
  <si>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</si>
  <si>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</si>
  <si>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</si>
  <si>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</si>
  <si>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</si>
  <si>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</si>
  <si>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</si>
  <si>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</si>
  <si>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</si>
  <si>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</si>
  <si>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</si>
  <si>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</si>
  <si>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</si>
  <si>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</si>
  <si>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</si>
  <si>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</si>
  <si>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</si>
  <si>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</si>
  <si>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</si>
  <si>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</si>
  <si>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</si>
  <si>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</si>
  <si>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</si>
  <si>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</si>
  <si>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</si>
  <si>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</si>
  <si>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</si>
  <si>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</si>
  <si>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</si>
  <si>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</si>
  <si>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</si>
  <si>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</si>
  <si>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</si>
  <si>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</si>
  <si>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</si>
  <si>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</si>
  <si>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</si>
  <si>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</si>
  <si>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</si>
  <si>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</si>
  <si>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</si>
  <si>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</si>
  <si>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</si>
  <si>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</si>
  <si>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</si>
  <si>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</si>
  <si>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</si>
  <si>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</si>
  <si>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</si>
  <si>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</si>
  <si>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</si>
  <si>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</si>
  <si>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</si>
  <si>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</si>
  <si>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</si>
  <si>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</si>
  <si>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</si>
  <si>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</si>
  <si>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</si>
  <si>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</si>
  <si>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</si>
  <si>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</si>
  <si>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</si>
  <si>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</si>
  <si>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</si>
  <si>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</si>
  <si>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</si>
  <si>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</si>
  <si>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</si>
  <si>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</si>
  <si>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</si>
  <si>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</si>
  <si>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</si>
  <si>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</si>
  <si>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</si>
  <si>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</si>
  <si>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</si>
  <si>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</si>
  <si>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</si>
  <si>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</si>
  <si>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</si>
  <si>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</si>
  <si>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</si>
  <si>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</si>
  <si>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</si>
  <si>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</si>
  <si>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</si>
  <si>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</si>
  <si>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</si>
  <si>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</si>
  <si>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</si>
  <si>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</si>
  <si>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</si>
  <si>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</si>
  <si>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</si>
  <si>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</si>
  <si>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</si>
  <si>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</si>
  <si>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</si>
  <si>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</si>
  <si>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</si>
  <si>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</si>
  <si>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</si>
  <si>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</si>
  <si>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</si>
  <si>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</si>
  <si>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</si>
  <si>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</si>
  <si>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</si>
  <si>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</si>
  <si>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</si>
  <si>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</si>
  <si>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</si>
  <si>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</si>
  <si>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</si>
  <si>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</si>
  <si>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</si>
  <si>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</si>
  <si>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</si>
  <si>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</si>
  <si>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</si>
  <si>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</si>
  <si>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</si>
  <si>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</si>
  <si>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</si>
  <si>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</si>
  <si>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</si>
  <si>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</si>
  <si>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</si>
  <si>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</si>
  <si>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</si>
  <si>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</si>
  <si>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</si>
  <si>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</si>
  <si>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</si>
  <si>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</si>
  <si>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</si>
  <si>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</si>
  <si>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</si>
  <si>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</si>
  <si>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</si>
  <si>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</si>
  <si>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</si>
  <si>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</si>
  <si>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</si>
  <si>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</si>
  <si>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</si>
  <si>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</si>
  <si>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</si>
  <si>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</si>
  <si>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</si>
  <si>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</si>
  <si>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</si>
  <si>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</si>
  <si>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</si>
  <si>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</si>
  <si>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</si>
  <si>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</si>
  <si>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</si>
  <si>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</si>
  <si>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</si>
  <si>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</si>
  <si>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</si>
  <si>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</si>
  <si>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</si>
  <si>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</si>
  <si>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</si>
  <si>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</si>
  <si>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</si>
  <si>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</si>
  <si>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</si>
  <si>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</si>
  <si>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</si>
  <si>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</si>
  <si>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</si>
  <si>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</si>
  <si>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</si>
  <si>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</si>
  <si>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</si>
  <si>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</si>
  <si>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</si>
  <si>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</si>
  <si>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</si>
  <si>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</si>
  <si>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</si>
  <si>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</si>
  <si>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</si>
  <si>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</si>
  <si>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</si>
  <si>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</si>
  <si>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</si>
  <si>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</si>
  <si>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</si>
  <si>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</si>
  <si>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</si>
  <si>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</si>
  <si>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</si>
  <si>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</si>
  <si>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</si>
  <si>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</si>
  <si>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</si>
  <si>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</si>
  <si>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</si>
  <si>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</si>
  <si>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</si>
  <si>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</si>
  <si>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</si>
  <si>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</si>
  <si>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</si>
  <si>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</si>
  <si>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</si>
  <si>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</si>
  <si>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</si>
  <si>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</si>
  <si>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</si>
  <si>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</si>
  <si>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</si>
  <si>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</si>
  <si>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</si>
  <si>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</si>
  <si>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</si>
  <si>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</si>
  <si>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</si>
  <si>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</si>
  <si>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</si>
  <si>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</si>
  <si>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</si>
  <si>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</si>
  <si>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</si>
  <si>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</si>
  <si>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</si>
  <si>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</si>
  <si>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</si>
  <si>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</si>
  <si>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</si>
  <si>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</si>
  <si>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</si>
  <si>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</si>
  <si>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</si>
  <si>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</si>
  <si>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</si>
  <si>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</si>
  <si>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</si>
  <si>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</si>
  <si>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</si>
  <si>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</si>
  <si>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</si>
  <si>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</si>
  <si>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</si>
  <si>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</si>
  <si>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</si>
  <si>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</si>
  <si>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</si>
  <si>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</si>
  <si>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</si>
  <si>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</si>
  <si>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</si>
  <si>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</si>
  <si>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</si>
  <si>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</si>
  <si>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</si>
  <si>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</si>
  <si>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</si>
  <si>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</si>
  <si>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</si>
  <si>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</si>
  <si>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</si>
  <si>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</si>
  <si>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</si>
  <si>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</si>
  <si>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</si>
  <si>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</si>
  <si>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</si>
  <si>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</si>
  <si>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</si>
  <si>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</si>
  <si>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</si>
  <si>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</si>
  <si>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</si>
  <si>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</si>
  <si>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</si>
  <si>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</si>
  <si>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</si>
  <si>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</si>
  <si>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</si>
  <si>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</si>
  <si>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</si>
  <si>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</si>
  <si>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</si>
  <si>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</si>
  <si>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</si>
  <si>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</si>
  <si>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</si>
  <si>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</si>
  <si>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</si>
  <si>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</si>
  <si>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</si>
  <si>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</si>
  <si>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</si>
  <si>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</si>
  <si>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</si>
  <si>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</si>
  <si>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</si>
  <si>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</si>
  <si>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</si>
  <si>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</si>
  <si>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</si>
  <si>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</si>
  <si>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</si>
  <si>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</si>
  <si>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</si>
  <si>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</si>
  <si>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</si>
  <si>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</si>
  <si>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</si>
  <si>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</si>
  <si>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</si>
  <si>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</si>
  <si>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</si>
  <si>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</si>
  <si>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</si>
  <si>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</si>
  <si>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</si>
  <si>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</si>
  <si>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</si>
  <si>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</si>
  <si>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</si>
  <si>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</si>
  <si>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</si>
  <si>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</si>
  <si>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</si>
  <si>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</si>
  <si>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</si>
  <si>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</si>
  <si>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</si>
  <si>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</si>
  <si>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</si>
  <si>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</si>
  <si>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</si>
  <si>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</si>
  <si>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</si>
  <si>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</si>
  <si>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</si>
  <si>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</si>
  <si>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</si>
  <si>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</si>
  <si>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</si>
  <si>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</si>
  <si>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</si>
  <si>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</si>
  <si>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</si>
  <si>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</si>
  <si>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</si>
  <si>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</si>
  <si>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</si>
  <si>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</si>
  <si>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</si>
  <si>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</si>
  <si>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</si>
  <si>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</si>
  <si>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</si>
  <si>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</si>
  <si>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</si>
  <si>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</si>
  <si>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</si>
  <si>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</si>
  <si>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</si>
  <si>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</si>
  <si>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</si>
  <si>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</si>
  <si>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</si>
  <si>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</si>
  <si>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</si>
  <si>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</si>
  <si>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</si>
  <si>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</si>
  <si>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</si>
  <si>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</si>
  <si>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</si>
  <si>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</si>
  <si>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</si>
  <si>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</si>
  <si>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</si>
  <si>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</si>
  <si>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</si>
  <si>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</si>
  <si>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</si>
  <si>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</si>
  <si>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</si>
  <si>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</si>
  <si>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</si>
  <si>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</si>
  <si>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</si>
  <si>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</si>
  <si>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</si>
  <si>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</si>
  <si>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</si>
  <si>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</si>
  <si>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</si>
  <si>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</si>
  <si>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</si>
  <si>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</si>
  <si>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</si>
  <si>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</si>
  <si>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</si>
  <si>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</si>
  <si>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</si>
  <si>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</si>
  <si>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</si>
  <si>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</si>
  <si>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</si>
  <si>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</si>
  <si>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</si>
  <si>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</si>
  <si>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</si>
  <si>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</si>
  <si>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</si>
  <si>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</si>
  <si>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</si>
  <si>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</si>
  <si>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</si>
  <si>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</si>
  <si>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</si>
  <si>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</si>
  <si>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</si>
  <si>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</si>
  <si>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</si>
  <si>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</si>
  <si>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</si>
  <si>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</si>
  <si>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</si>
  <si>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</si>
  <si>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</si>
  <si>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</si>
  <si>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</si>
  <si>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</si>
  <si>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</si>
  <si>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</si>
  <si>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</si>
  <si>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</si>
  <si>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</si>
  <si>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</si>
  <si>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</si>
  <si>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</si>
  <si>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</si>
  <si>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</si>
  <si>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</si>
  <si>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</si>
  <si>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</si>
  <si>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</si>
  <si>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</si>
  <si>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</si>
  <si>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</si>
  <si>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</si>
  <si>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</si>
  <si>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</si>
  <si>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</si>
  <si>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</si>
  <si>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</si>
  <si>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</si>
  <si>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</si>
  <si>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</si>
  <si>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</si>
  <si>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</si>
  <si>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</si>
  <si>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</si>
  <si>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</si>
  <si>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</si>
  <si>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</si>
  <si>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</si>
  <si>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</si>
  <si>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</si>
  <si>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</si>
  <si>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</si>
  <si>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</si>
  <si>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</si>
  <si>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</si>
  <si>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</si>
  <si>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</si>
  <si>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</si>
  <si>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</si>
  <si>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</si>
  <si>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</si>
  <si>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</si>
  <si>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</si>
  <si>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</si>
  <si>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</si>
  <si>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</si>
  <si>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</si>
  <si>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</si>
  <si>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</si>
  <si>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</si>
  <si>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</si>
  <si>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</si>
  <si>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</si>
  <si>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</si>
  <si>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</si>
  <si>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</si>
  <si>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</si>
  <si>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</si>
  <si>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</si>
  <si>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</si>
  <si>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</si>
  <si>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</si>
  <si>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</si>
  <si>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</si>
  <si>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</si>
  <si>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</si>
  <si>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</si>
  <si>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</si>
  <si>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</si>
  <si>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</si>
  <si>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</si>
  <si>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</si>
  <si>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</si>
  <si>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</si>
  <si>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</si>
  <si>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</si>
  <si>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</si>
  <si>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</si>
  <si>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</si>
  <si>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</si>
  <si>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</si>
  <si>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</si>
  <si>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</si>
  <si>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</si>
  <si>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</si>
  <si>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</si>
  <si>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</si>
  <si>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</si>
  <si>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</si>
  <si>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</si>
  <si>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</si>
  <si>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</si>
  <si>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</si>
  <si>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</si>
  <si>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</si>
  <si>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</si>
  <si>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</si>
  <si>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</si>
  <si>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</si>
  <si>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</si>
  <si>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</si>
  <si>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</si>
  <si>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</si>
  <si>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</si>
  <si>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</si>
  <si>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</si>
  <si>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</si>
  <si>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</si>
  <si>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</si>
  <si>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</si>
  <si>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</si>
  <si>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</si>
  <si>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</si>
  <si>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</si>
  <si>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</si>
  <si>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</si>
  <si>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</si>
  <si>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</si>
  <si>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</si>
  <si>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</si>
  <si>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</si>
  <si>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</si>
  <si>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</si>
  <si>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</si>
  <si>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</si>
  <si>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</si>
  <si>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</si>
  <si>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</si>
  <si>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</si>
  <si>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</si>
  <si>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</si>
  <si>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</si>
  <si>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</si>
  <si>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</si>
  <si>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</si>
  <si>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</si>
  <si>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</si>
  <si>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</si>
  <si>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</si>
  <si>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</si>
  <si>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</si>
  <si>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</si>
  <si>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</si>
  <si>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</si>
  <si>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</si>
  <si>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</si>
  <si>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</si>
  <si>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</si>
  <si>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</si>
  <si>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</si>
  <si>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</si>
  <si>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</si>
  <si>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</si>
  <si>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</si>
  <si>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</si>
  <si>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</si>
  <si>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</si>
  <si>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</si>
  <si>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</si>
  <si>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</si>
  <si>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</si>
  <si>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</si>
  <si>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</si>
  <si>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</si>
  <si>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</si>
  <si>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</si>
  <si>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</si>
  <si>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</si>
  <si>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</si>
  <si>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</si>
  <si>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</si>
  <si>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</si>
  <si>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</si>
  <si>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</si>
  <si>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</si>
  <si>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</si>
  <si>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</si>
  <si>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</si>
  <si>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</si>
  <si>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</si>
  <si>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</si>
  <si>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</si>
  <si>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</si>
  <si>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</si>
  <si>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</si>
  <si>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</si>
  <si>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</si>
  <si>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</si>
  <si>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</si>
  <si>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</si>
  <si>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</si>
  <si>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</si>
  <si>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</si>
  <si>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</si>
  <si>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</si>
  <si>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</si>
  <si>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</si>
  <si>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</si>
  <si>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</si>
  <si>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</si>
  <si>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</si>
  <si>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</si>
  <si>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</si>
  <si>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</si>
  <si>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</si>
  <si>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</si>
  <si>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</si>
  <si>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</si>
  <si>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</si>
  <si>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</si>
  <si>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</si>
  <si>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</si>
  <si>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</si>
  <si>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</si>
  <si>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</si>
  <si>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</si>
  <si>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</si>
  <si>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</si>
  <si>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</si>
  <si>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</si>
  <si>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</si>
  <si>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</si>
  <si>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</si>
  <si>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</si>
  <si>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</si>
  <si>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</si>
  <si>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</si>
  <si>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</si>
  <si>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</si>
  <si>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</si>
  <si>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</si>
  <si>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</si>
  <si>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</si>
  <si>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</si>
  <si>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</si>
  <si>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</si>
  <si>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</si>
  <si>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</si>
  <si>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</si>
  <si>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</si>
  <si>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</si>
  <si>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</si>
  <si>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</si>
  <si>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</si>
  <si>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</si>
  <si>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</si>
  <si>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</si>
  <si>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</si>
  <si>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</si>
  <si>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</si>
  <si>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</si>
  <si>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</si>
  <si>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</si>
  <si>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</si>
  <si>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</si>
  <si>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</si>
  <si>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</si>
  <si>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</si>
  <si>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</si>
  <si>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</si>
  <si>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</si>
  <si>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</si>
  <si>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</si>
  <si>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</si>
  <si>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</si>
  <si>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</si>
  <si>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</si>
  <si>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</si>
  <si>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</si>
  <si>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</si>
  <si>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</si>
  <si>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</si>
  <si>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</si>
  <si>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</si>
  <si>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</si>
  <si>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</si>
  <si>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</si>
  <si>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</si>
  <si>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</si>
  <si>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</si>
  <si>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</si>
  <si>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</si>
  <si>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</si>
  <si>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</si>
  <si>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</si>
  <si>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</si>
  <si>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</si>
  <si>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</si>
  <si>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</si>
  <si>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</si>
  <si>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</si>
  <si>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</si>
  <si>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</si>
  <si>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</si>
  <si>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</si>
  <si>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</si>
  <si>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</si>
  <si>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</si>
  <si>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</si>
  <si>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</si>
  <si>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</si>
  <si>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</si>
  <si>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</si>
  <si>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</si>
  <si>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</si>
  <si>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</si>
  <si>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</si>
  <si>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</si>
  <si>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</si>
  <si>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</si>
  <si>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</si>
  <si>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</si>
  <si>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</si>
  <si>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</si>
  <si>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</si>
  <si>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</si>
  <si>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</si>
  <si>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</si>
  <si>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</si>
  <si>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</si>
  <si>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</si>
  <si>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</si>
  <si>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</si>
  <si>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</si>
  <si>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</si>
  <si>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</si>
  <si>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</si>
  <si>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</si>
  <si>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</si>
  <si>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</si>
  <si>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</si>
  <si>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</si>
  <si>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</si>
  <si>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</si>
  <si>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</si>
  <si>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</si>
  <si>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</si>
  <si>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</si>
  <si>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</si>
  <si>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</si>
  <si>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</si>
  <si>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</si>
  <si>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</si>
  <si>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</si>
  <si>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</si>
  <si>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</si>
  <si>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</si>
  <si>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</si>
  <si>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</si>
  <si>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</si>
  <si>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</si>
  <si>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</si>
  <si>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</si>
  <si>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</si>
  <si>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</si>
  <si>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</si>
  <si>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</si>
  <si>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</si>
  <si>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</si>
  <si>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</si>
  <si>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</si>
  <si>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</si>
  <si>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</si>
  <si>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</si>
  <si>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</si>
  <si>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</si>
  <si>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</si>
  <si>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</si>
  <si>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</si>
  <si>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</si>
  <si>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</si>
  <si>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</si>
  <si>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</si>
  <si>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</si>
  <si>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</si>
  <si>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</si>
  <si>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</si>
  <si>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</si>
  <si>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</si>
  <si>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</si>
  <si>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</si>
  <si>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</si>
  <si>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</si>
  <si>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</si>
  <si>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</si>
  <si>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</si>
  <si>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</si>
  <si>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</si>
  <si>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</si>
  <si>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</si>
  <si>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</si>
  <si>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</si>
  <si>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</si>
  <si>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</si>
  <si>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</si>
  <si>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</si>
  <si>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</si>
  <si>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</si>
  <si>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</si>
  <si>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</si>
  <si>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</si>
  <si>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</si>
  <si>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</si>
  <si>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</si>
  <si>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</si>
  <si>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</si>
  <si>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</si>
  <si>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</si>
  <si>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</si>
  <si>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</si>
  <si>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</si>
  <si>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</si>
  <si>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</si>
  <si>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</si>
  <si>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</si>
  <si>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</si>
  <si>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</si>
  <si>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</si>
  <si>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</si>
  <si>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</si>
  <si>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</si>
  <si>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</si>
  <si>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</si>
  <si>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</si>
  <si>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</si>
  <si>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</si>
  <si>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</si>
  <si>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</si>
  <si>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</si>
  <si>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</si>
  <si>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</si>
  <si>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</si>
  <si>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</si>
  <si>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</si>
  <si>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</si>
  <si>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</si>
  <si>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</si>
  <si>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</si>
  <si>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</si>
  <si>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</si>
  <si>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</si>
  <si>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</si>
  <si>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</si>
  <si>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</si>
  <si>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</si>
  <si>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</si>
  <si>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</si>
  <si>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</si>
  <si>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</si>
  <si>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</si>
  <si>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</si>
  <si>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</si>
  <si>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</si>
  <si>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</si>
  <si>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</si>
  <si>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</si>
  <si>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</si>
  <si>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</si>
  <si>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</si>
  <si>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</si>
  <si>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</si>
  <si>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</si>
  <si>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</si>
  <si>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</si>
  <si>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</si>
  <si>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</si>
  <si>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</si>
  <si>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</si>
  <si>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</si>
  <si>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</si>
  <si>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</si>
  <si>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</si>
  <si>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</si>
  <si>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</si>
  <si>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</si>
  <si>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</si>
  <si>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</si>
  <si>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</si>
  <si>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</si>
  <si>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</si>
  <si>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</si>
  <si>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</si>
  <si>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</si>
  <si>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</si>
  <si>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</si>
  <si>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</si>
  <si>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</si>
  <si>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</si>
  <si>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</si>
  <si>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</si>
  <si>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</si>
  <si>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</si>
  <si>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</si>
  <si>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</si>
  <si>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</si>
  <si>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</si>
  <si>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</si>
  <si>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</si>
  <si>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</si>
  <si>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</si>
  <si>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</si>
  <si>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</si>
  <si>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</si>
  <si>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</si>
  <si>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</si>
  <si>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</si>
  <si>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</si>
  <si>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</si>
  <si>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</si>
  <si>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</si>
  <si>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</si>
  <si>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</si>
  <si>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</si>
  <si>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</si>
  <si>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</si>
  <si>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</si>
  <si>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</si>
  <si>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</si>
  <si>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</si>
  <si>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</si>
  <si>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</si>
  <si>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</si>
  <si>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</si>
  <si>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</si>
  <si>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</si>
  <si>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</si>
  <si>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</si>
  <si>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</si>
  <si>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</si>
  <si>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</si>
  <si>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</si>
  <si>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</si>
  <si>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</si>
  <si>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</si>
  <si>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</si>
  <si>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</si>
  <si>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</si>
  <si>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</si>
  <si>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</si>
  <si>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</si>
  <si>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</si>
  <si>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</si>
  <si>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</si>
  <si>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</si>
  <si>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</si>
  <si>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</si>
  <si>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</si>
  <si>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</si>
  <si>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</si>
  <si>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</si>
  <si>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</si>
  <si>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</si>
  <si>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</si>
  <si>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</si>
  <si>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</si>
  <si>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</si>
  <si>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</si>
  <si>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</si>
  <si>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</si>
  <si>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</si>
  <si>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</si>
  <si>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</si>
  <si>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</si>
  <si>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</si>
  <si>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</si>
  <si>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</si>
  <si>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</si>
  <si>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</si>
  <si>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</si>
  <si>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</si>
  <si>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</si>
  <si>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</si>
  <si>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</si>
  <si>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</si>
  <si>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</si>
  <si>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</si>
  <si>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</si>
  <si>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</si>
  <si>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</si>
  <si>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</si>
  <si>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</si>
  <si>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</si>
  <si>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</si>
  <si>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</si>
  <si>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</si>
  <si>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</si>
  <si>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</si>
  <si>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</si>
  <si>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</si>
  <si>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</si>
  <si>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</si>
  <si>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</si>
  <si>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</si>
  <si>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</si>
  <si>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</si>
  <si>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</si>
  <si>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</si>
  <si>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</si>
  <si>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</si>
  <si>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</si>
  <si>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</si>
  <si>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</si>
  <si>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</si>
  <si>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</si>
  <si>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</si>
  <si>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</si>
  <si>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</si>
  <si>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</si>
  <si>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</si>
  <si>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</si>
  <si>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</si>
  <si>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</si>
  <si>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</si>
  <si>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</si>
  <si>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</si>
  <si>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</si>
  <si>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</si>
  <si>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</si>
  <si>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</si>
  <si>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</si>
  <si>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</si>
  <si>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</si>
  <si>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</si>
  <si>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</si>
  <si>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</si>
  <si>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</si>
  <si>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</si>
  <si>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</si>
  <si>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</si>
  <si>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</si>
  <si>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</si>
  <si>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</si>
  <si>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</si>
  <si>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</si>
  <si>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</si>
  <si>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</si>
  <si>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</si>
  <si>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</si>
  <si>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</si>
  <si>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</si>
  <si>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</si>
  <si>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</si>
  <si>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</si>
  <si>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</si>
  <si>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</si>
  <si>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</si>
  <si>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</si>
  <si>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</si>
  <si>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</si>
  <si>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</si>
  <si>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</si>
  <si>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</si>
  <si>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</si>
  <si>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</si>
  <si>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</si>
  <si>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</si>
  <si>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</si>
  <si>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</si>
  <si>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</si>
  <si>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</si>
  <si>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</si>
  <si>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</si>
  <si>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</si>
  <si>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</si>
  <si>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</si>
  <si>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</si>
  <si>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</si>
  <si>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</si>
  <si>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</si>
  <si>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</si>
  <si>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</si>
  <si>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</si>
  <si>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</si>
  <si>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</si>
  <si>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</si>
  <si>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</si>
  <si>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</si>
  <si>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</si>
  <si>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</si>
  <si>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</si>
  <si>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</si>
  <si>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</si>
  <si>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</si>
  <si>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</si>
  <si>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</si>
  <si>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</si>
  <si>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</si>
  <si>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</si>
  <si>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</si>
  <si>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</si>
  <si>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</si>
  <si>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</si>
  <si>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</si>
  <si>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</si>
  <si>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</si>
  <si>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</si>
  <si>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</si>
  <si>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</si>
  <si>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</si>
  <si>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</si>
  <si>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</si>
  <si>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</si>
  <si>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</si>
  <si>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</si>
  <si>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</si>
  <si>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</si>
  <si>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</si>
  <si>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</si>
  <si>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</si>
  <si>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</si>
  <si>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</si>
  <si>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</si>
  <si>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</si>
  <si>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</si>
  <si>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</si>
  <si>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</si>
  <si>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</si>
  <si>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</si>
  <si>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</si>
  <si>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</si>
  <si>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</si>
  <si>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</si>
  <si>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</si>
  <si>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</si>
  <si>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</si>
  <si>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</si>
  <si>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</si>
  <si>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</si>
  <si>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</si>
  <si>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</si>
  <si>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</si>
  <si>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</si>
  <si>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</si>
  <si>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</si>
  <si>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</si>
  <si>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</si>
  <si>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</si>
  <si>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</si>
  <si>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</si>
  <si>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</si>
  <si>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</si>
  <si>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</si>
  <si>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</si>
  <si>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</si>
  <si>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</si>
  <si>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</si>
  <si>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</si>
  <si>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</si>
  <si>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</si>
  <si>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</si>
  <si>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</si>
  <si>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</si>
  <si>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</si>
  <si>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</si>
  <si>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</si>
  <si>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</si>
  <si>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</si>
  <si>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</si>
  <si>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</si>
  <si>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</si>
  <si>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</si>
  <si>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</si>
  <si>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</si>
  <si>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</si>
  <si>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</si>
  <si>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</si>
  <si>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</si>
  <si>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</si>
  <si>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</si>
  <si>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</si>
  <si>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</si>
  <si>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</si>
  <si>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</si>
  <si>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</si>
  <si>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</si>
  <si>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</si>
  <si>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</si>
  <si>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</si>
  <si>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</si>
  <si>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</si>
  <si>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</si>
  <si>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</si>
  <si>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</si>
  <si>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</si>
  <si>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</si>
  <si>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</si>
  <si>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</si>
  <si>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</si>
  <si>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</si>
  <si>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</si>
  <si>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</si>
  <si>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</si>
  <si>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</si>
  <si>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</si>
  <si>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</si>
  <si>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</si>
  <si>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</si>
  <si>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</si>
  <si>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</si>
  <si>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</si>
  <si>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</si>
  <si>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</si>
  <si>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</si>
  <si>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</si>
  <si>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</si>
  <si>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</si>
  <si>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</si>
  <si>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</si>
  <si>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</si>
  <si>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</si>
  <si>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</si>
  <si>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</si>
  <si>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</si>
  <si>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</si>
  <si>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</si>
  <si>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</si>
  <si>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</si>
  <si>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</si>
  <si>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</si>
  <si>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</si>
  <si>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</si>
  <si>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</si>
  <si>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</si>
  <si>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</si>
  <si>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</si>
  <si>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</si>
  <si>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</si>
  <si>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</si>
  <si>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</si>
  <si>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</si>
  <si>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</si>
  <si>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</si>
  <si>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</si>
  <si>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</si>
  <si>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</si>
  <si>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</si>
  <si>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</si>
  <si>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</si>
  <si>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</si>
  <si>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</si>
  <si>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</si>
  <si>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</si>
  <si>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</si>
  <si>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</si>
  <si>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</si>
  <si>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</si>
  <si>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</si>
  <si>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</si>
  <si>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</si>
  <si>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</si>
  <si>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</si>
  <si>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</si>
  <si>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</si>
  <si>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</si>
  <si>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</si>
  <si>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</si>
  <si>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</si>
  <si>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</si>
  <si>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</si>
  <si>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</si>
  <si>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</si>
  <si>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</si>
  <si>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</si>
  <si>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</si>
  <si>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</si>
  <si>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</si>
  <si>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</si>
  <si>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</si>
  <si>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</si>
  <si>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</si>
  <si>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</si>
  <si>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</si>
  <si>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</si>
  <si>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</si>
  <si>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</si>
  <si>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</si>
  <si>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</si>
  <si>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</si>
  <si>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</si>
  <si>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</si>
  <si>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</si>
  <si>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</si>
  <si>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</si>
  <si>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</si>
  <si>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</si>
  <si>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</si>
  <si>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</si>
  <si>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</si>
  <si>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</si>
  <si>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</si>
  <si>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</si>
  <si>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</si>
  <si>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</si>
  <si>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</si>
  <si>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</si>
  <si>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</si>
  <si>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</si>
  <si>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</si>
  <si>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</si>
  <si>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</si>
  <si>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</si>
  <si>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</si>
  <si>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</si>
  <si>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</si>
  <si>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</si>
  <si>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</si>
  <si>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</si>
  <si>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</si>
  <si>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</si>
  <si>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</si>
  <si>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</si>
  <si>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</si>
  <si>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</si>
  <si>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</si>
  <si>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</si>
  <si>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</si>
  <si>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</si>
  <si>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</si>
  <si>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</si>
  <si>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</si>
  <si>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</si>
  <si>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</si>
  <si>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</si>
  <si>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</si>
  <si>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</si>
  <si>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</si>
  <si>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</si>
  <si>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</si>
  <si>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</si>
  <si>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</si>
  <si>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</si>
  <si>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</si>
  <si>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</si>
  <si>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</si>
  <si>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</si>
  <si>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</si>
  <si>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</si>
  <si>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</si>
  <si>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</si>
  <si>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</si>
  <si>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</si>
  <si>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</si>
  <si>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</si>
  <si>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</si>
  <si>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</si>
  <si>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</si>
  <si>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</si>
  <si>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</si>
  <si>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</si>
  <si>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</si>
  <si>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</si>
  <si>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</si>
  <si>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</si>
  <si>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</si>
  <si>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</si>
  <si>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</si>
  <si>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</si>
  <si>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</si>
  <si>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</si>
  <si>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</si>
  <si>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</si>
  <si>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</si>
  <si>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</si>
  <si>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</si>
  <si>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</si>
  <si>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</si>
  <si>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</si>
  <si>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</si>
  <si>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</si>
  <si>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</si>
  <si>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</si>
  <si>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</si>
  <si>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</si>
  <si>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</si>
  <si>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</si>
  <si>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</si>
  <si>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</si>
  <si>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</si>
  <si>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</si>
  <si>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</si>
  <si>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</si>
  <si>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</si>
  <si>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</si>
  <si>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</si>
  <si>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</si>
  <si>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</si>
  <si>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</si>
  <si>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</si>
  <si>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</si>
  <si>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</si>
  <si>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</si>
  <si>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</si>
  <si>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</si>
  <si>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</si>
  <si>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</si>
  <si>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</si>
  <si>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</si>
  <si>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</si>
  <si>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</si>
  <si>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</si>
  <si>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</si>
  <si>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</si>
  <si>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</si>
  <si>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</si>
  <si>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</si>
  <si>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</si>
  <si>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</si>
  <si>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</si>
  <si>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</si>
  <si>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</si>
  <si>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</si>
  <si>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</si>
  <si>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</si>
  <si>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</si>
  <si>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</si>
  <si>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</si>
  <si>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</si>
  <si>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</si>
  <si>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</si>
  <si>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</si>
  <si>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</si>
  <si>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</si>
  <si>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</si>
  <si>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</si>
  <si>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</si>
  <si>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</si>
  <si>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</si>
  <si>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</si>
  <si>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</si>
  <si>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</si>
  <si>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</si>
  <si>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</si>
  <si>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</si>
  <si>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</si>
  <si>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</si>
  <si>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</si>
  <si>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</si>
  <si>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</si>
  <si>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</si>
  <si>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</si>
  <si>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</si>
  <si>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</si>
  <si>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</si>
  <si>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</si>
  <si>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</si>
  <si>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</si>
  <si>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</si>
  <si>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</si>
  <si>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</si>
  <si>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</si>
  <si>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</si>
  <si>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</si>
  <si>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</si>
  <si>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</si>
  <si>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</si>
  <si>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</si>
  <si>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</si>
  <si>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</si>
  <si>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</si>
  <si>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</si>
  <si>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</si>
  <si>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</si>
  <si>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</si>
  <si>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</si>
  <si>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</si>
  <si>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</si>
  <si>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</si>
  <si>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</si>
  <si>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</si>
  <si>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</si>
  <si>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</si>
  <si>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</si>
  <si>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</si>
  <si>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</si>
  <si>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</si>
  <si>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</si>
  <si>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</si>
  <si>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</si>
  <si>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</si>
  <si>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</si>
  <si>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</si>
  <si>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</si>
  <si>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</si>
  <si>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</si>
  <si>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</si>
  <si>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</si>
  <si>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</si>
  <si>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</si>
  <si>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</si>
  <si>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</si>
  <si>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</si>
  <si>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</si>
  <si>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</si>
  <si>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</si>
  <si>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</si>
  <si>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</si>
  <si>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</si>
  <si>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</si>
  <si>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</si>
  <si>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</si>
  <si>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</si>
  <si>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</si>
  <si>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</si>
  <si>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</si>
  <si>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</si>
  <si>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</si>
  <si>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</si>
  <si>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</si>
  <si>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</si>
  <si>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</si>
  <si>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</si>
  <si>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</si>
  <si>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</si>
  <si>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</si>
  <si>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</si>
  <si>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</si>
  <si>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</si>
  <si>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</si>
  <si>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</si>
  <si>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</si>
  <si>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</si>
  <si>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</si>
  <si>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</si>
  <si>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</si>
  <si>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</si>
  <si>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</si>
  <si>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</si>
  <si>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</si>
  <si>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</si>
  <si>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</si>
  <si>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</si>
  <si>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</si>
  <si>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</si>
  <si>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</si>
  <si>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</si>
  <si>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</si>
  <si>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</si>
  <si>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</si>
  <si>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</si>
  <si>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</si>
  <si>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</si>
  <si>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</si>
  <si>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</si>
  <si>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</si>
  <si>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</si>
  <si>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</si>
  <si>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</si>
  <si>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</si>
  <si>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</si>
  <si>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</si>
  <si>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</si>
  <si>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</si>
  <si>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</si>
  <si>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</si>
  <si>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</si>
  <si>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</si>
  <si>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</si>
  <si>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</si>
  <si>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</si>
  <si>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</si>
  <si>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</si>
  <si>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</si>
  <si>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</si>
  <si>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</si>
  <si>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</si>
  <si>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</si>
  <si>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</si>
  <si>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</si>
  <si>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</si>
  <si>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</si>
  <si>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</si>
  <si>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</si>
  <si>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</si>
  <si>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</si>
  <si>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</si>
  <si>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</si>
  <si>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</si>
  <si>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</si>
  <si>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</si>
  <si>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</si>
  <si>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</si>
  <si>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</si>
  <si>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</si>
  <si>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</si>
  <si>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</si>
  <si>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</si>
  <si>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</si>
  <si>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</si>
  <si>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</si>
  <si>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</si>
  <si>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</si>
  <si>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</si>
  <si>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</si>
  <si>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</si>
  <si>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</si>
  <si>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</si>
  <si>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</si>
  <si>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</si>
  <si>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</si>
  <si>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</si>
  <si>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</si>
  <si>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</si>
  <si>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</si>
  <si>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</si>
  <si>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</si>
  <si>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</si>
  <si>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</si>
  <si>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</si>
  <si>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</si>
  <si>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</si>
  <si>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</si>
  <si>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</si>
  <si>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</si>
  <si>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</si>
  <si>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</si>
  <si>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</si>
  <si>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</si>
  <si>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</si>
  <si>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</si>
  <si>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</si>
  <si>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</si>
  <si>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</si>
  <si>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</si>
  <si>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</si>
  <si>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</si>
  <si>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</si>
  <si>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</si>
  <si>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</si>
  <si>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</si>
  <si>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</si>
  <si>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</si>
  <si>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</si>
  <si>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</si>
  <si>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</si>
  <si>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</si>
  <si>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</si>
  <si>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</si>
  <si>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</si>
  <si>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</si>
  <si>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</si>
  <si>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</si>
  <si>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</si>
  <si>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</si>
  <si>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</si>
  <si>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</si>
  <si>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</si>
  <si>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</si>
  <si>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</si>
  <si>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</si>
  <si>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</si>
  <si>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</si>
  <si>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</si>
  <si>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</si>
  <si>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</si>
  <si>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</si>
  <si>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</si>
  <si>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</si>
  <si>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</si>
  <si>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</si>
  <si>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</si>
  <si>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</si>
  <si>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</si>
  <si>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</si>
  <si>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</si>
  <si>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</si>
  <si>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</si>
  <si>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</si>
  <si>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</si>
  <si>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</si>
  <si>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</si>
  <si>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</si>
  <si>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</si>
  <si>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</si>
  <si>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</si>
  <si>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</si>
  <si>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</si>
  <si>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</si>
  <si>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</si>
  <si>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</si>
  <si>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</si>
  <si>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</si>
  <si>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</si>
  <si>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</si>
  <si>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</si>
  <si>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</si>
  <si>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</si>
  <si>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</si>
  <si>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</si>
  <si>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</si>
  <si>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</si>
  <si>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</si>
  <si>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</si>
  <si>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</si>
  <si>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</si>
  <si>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</si>
  <si>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</si>
  <si>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</si>
  <si>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</si>
  <si>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</si>
  <si>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</si>
  <si>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</si>
  <si>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</si>
  <si>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</si>
  <si>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</si>
  <si>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</si>
  <si>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</si>
  <si>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</si>
  <si>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</si>
  <si>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</si>
  <si>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</si>
  <si>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</si>
  <si>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</si>
  <si>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</si>
  <si>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</si>
  <si>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</si>
  <si>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</si>
  <si>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</si>
  <si>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</si>
  <si>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</si>
  <si>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</si>
  <si>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</si>
  <si>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</si>
  <si>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</si>
  <si>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</si>
  <si>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</si>
  <si>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</si>
  <si>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</si>
  <si>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</si>
  <si>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</si>
  <si>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</si>
  <si>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</si>
  <si>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</si>
  <si>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</si>
  <si>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</si>
  <si>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</si>
  <si>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</si>
  <si>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</si>
  <si>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</si>
  <si>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</si>
  <si>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</si>
  <si>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</si>
  <si>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</si>
  <si>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</si>
  <si>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</si>
  <si>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</si>
  <si>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</si>
  <si>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</si>
  <si>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</si>
  <si>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</si>
  <si>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</si>
  <si>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</si>
  <si>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</si>
  <si>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</si>
  <si>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</si>
  <si>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</si>
  <si>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</si>
  <si>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</si>
  <si>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</si>
  <si>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</si>
  <si>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</si>
  <si>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</si>
  <si>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</si>
  <si>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</si>
  <si>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</si>
  <si>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</si>
  <si>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</si>
  <si>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</si>
  <si>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</si>
  <si>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</si>
  <si>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</si>
  <si>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</si>
  <si>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</si>
  <si>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</si>
  <si>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</si>
  <si>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</si>
  <si>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</si>
  <si>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</si>
  <si>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</si>
  <si>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</si>
  <si>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</si>
  <si>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</si>
  <si>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</si>
  <si>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</si>
  <si>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</si>
  <si>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</si>
  <si>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</si>
  <si>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</si>
  <si>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</si>
  <si>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</si>
  <si>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</si>
  <si>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</si>
  <si>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</si>
  <si>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</si>
  <si>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</si>
  <si>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</si>
  <si>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</si>
  <si>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</si>
  <si>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</si>
  <si>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</si>
  <si>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</si>
  <si>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</si>
  <si>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</si>
  <si>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</si>
  <si>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</si>
  <si>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</si>
  <si>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</si>
  <si>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</si>
  <si>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</si>
  <si>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</si>
  <si>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</si>
  <si>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</si>
  <si>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</si>
  <si>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</si>
  <si>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</si>
  <si>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</si>
  <si>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</si>
  <si>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</si>
  <si>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</si>
  <si>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</si>
  <si>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</si>
  <si>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</si>
  <si>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</si>
  <si>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</si>
  <si>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</si>
  <si>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</si>
  <si>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</si>
  <si>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</si>
  <si>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</si>
  <si>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</si>
  <si>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</si>
  <si>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</si>
  <si>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</si>
  <si>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</si>
  <si>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</si>
  <si>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</si>
  <si>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</si>
  <si>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</si>
  <si>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</si>
  <si>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</si>
  <si>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</si>
  <si>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</si>
  <si>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</si>
  <si>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</si>
  <si>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</si>
  <si>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</si>
  <si>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</si>
  <si>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</si>
  <si>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</si>
  <si>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</si>
  <si>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</si>
  <si>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</si>
  <si>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</si>
  <si>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</si>
  <si>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</si>
  <si>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</si>
  <si>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</si>
  <si>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</si>
  <si>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</si>
  <si>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</si>
  <si>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</si>
  <si>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</si>
  <si>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</si>
  <si>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</si>
  <si>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</si>
  <si>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</si>
  <si>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</si>
  <si>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</si>
  <si>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</si>
  <si>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</si>
  <si>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</si>
  <si>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</si>
  <si>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</si>
  <si>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</si>
  <si>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</si>
  <si>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</si>
  <si>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</si>
  <si>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</si>
  <si>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</si>
  <si>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</si>
  <si>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</si>
  <si>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</si>
  <si>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</si>
  <si>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</si>
  <si>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</si>
  <si>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</si>
  <si>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</si>
  <si>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</si>
  <si>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</si>
  <si>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</si>
  <si>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</si>
  <si>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</si>
  <si>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</si>
  <si>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</si>
  <si>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</si>
  <si>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</si>
  <si>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</si>
  <si>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</si>
  <si>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</si>
  <si>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</si>
  <si>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</si>
  <si>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</si>
  <si>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</si>
  <si>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</si>
  <si>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</si>
  <si>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</si>
  <si>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</si>
  <si>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</si>
  <si>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</si>
  <si>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</si>
  <si>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</si>
  <si>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</si>
  <si>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</si>
  <si>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</si>
  <si>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</si>
  <si>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</si>
  <si>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</si>
  <si>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</si>
  <si>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</si>
  <si>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</si>
  <si>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</si>
  <si>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</si>
  <si>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</si>
  <si>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</si>
  <si>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</si>
  <si>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</si>
  <si>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</si>
  <si>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</si>
  <si>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</si>
  <si>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</si>
  <si>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</si>
  <si>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</si>
  <si>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</si>
  <si>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</si>
  <si>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</si>
  <si>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</si>
  <si>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</si>
  <si>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</si>
  <si>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</si>
  <si>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</si>
  <si>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</si>
  <si>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</si>
  <si>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</si>
  <si>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</si>
  <si>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</si>
  <si>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</si>
  <si>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</si>
  <si>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</si>
  <si>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</si>
  <si>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</si>
  <si>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</si>
  <si>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</si>
  <si>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</si>
  <si>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</si>
  <si>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</si>
  <si>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</si>
  <si>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</si>
  <si>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</si>
  <si>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</si>
  <si>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</si>
  <si>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</si>
  <si>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</si>
  <si>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</si>
  <si>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</si>
  <si>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</si>
  <si>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</si>
  <si>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</si>
  <si>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</si>
  <si>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</si>
  <si>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</si>
  <si>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</si>
  <si>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</si>
  <si>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</si>
  <si>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</si>
  <si>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</si>
  <si>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</si>
  <si>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</si>
  <si>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</si>
  <si>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</si>
  <si>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</si>
  <si>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</si>
  <si>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</si>
  <si>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</si>
  <si>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</si>
  <si>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</si>
  <si>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</si>
  <si>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</si>
  <si>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</si>
  <si>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</si>
  <si>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</si>
  <si>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</si>
  <si>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</si>
  <si>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</si>
  <si>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</si>
  <si>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</si>
  <si>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</si>
  <si>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</si>
  <si>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</si>
  <si>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</si>
  <si>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</si>
  <si>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</si>
  <si>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</si>
  <si>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</si>
  <si>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</si>
  <si>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</si>
  <si>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</si>
  <si>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</si>
  <si>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</si>
  <si>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</si>
  <si>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</si>
  <si>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</si>
  <si>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</si>
  <si>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</si>
  <si>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</si>
  <si>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</si>
  <si>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</si>
  <si>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</si>
  <si>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</si>
  <si>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</si>
  <si>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</si>
  <si>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</si>
  <si>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</si>
  <si>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</si>
  <si>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</si>
  <si>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</si>
  <si>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</si>
  <si>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</si>
  <si>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</si>
  <si>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</si>
  <si>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</si>
  <si>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</si>
  <si>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</si>
  <si>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</si>
  <si>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</si>
  <si>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</si>
  <si>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</si>
  <si>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</si>
  <si>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</si>
  <si>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</si>
  <si>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</si>
  <si>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</si>
  <si>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</si>
  <si>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</si>
  <si>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</si>
  <si>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</si>
  <si>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</si>
  <si>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</si>
  <si>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</si>
  <si>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</si>
  <si>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</si>
  <si>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</si>
  <si>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</si>
  <si>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</si>
  <si>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</si>
  <si>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</si>
  <si>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</si>
  <si>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</si>
  <si>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</si>
  <si>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</si>
  <si>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</si>
  <si>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</si>
  <si>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</si>
  <si>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</si>
  <si>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</si>
  <si>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</si>
  <si>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</si>
  <si>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</si>
  <si>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</si>
  <si>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</si>
  <si>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</si>
  <si>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</si>
  <si>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</si>
  <si>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</si>
  <si>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</si>
  <si>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</si>
  <si>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</si>
  <si>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</si>
  <si>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</si>
  <si>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</si>
  <si>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</si>
  <si>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</si>
  <si>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</si>
  <si>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</si>
  <si>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</si>
  <si>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</si>
  <si>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</si>
  <si>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</si>
  <si>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</si>
  <si>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</si>
  <si>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</si>
  <si>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</si>
  <si>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</si>
  <si>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</si>
  <si>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</si>
  <si>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</si>
  <si>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</si>
  <si>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</si>
  <si>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</si>
  <si>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</si>
  <si>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</si>
  <si>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</si>
  <si>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</si>
  <si>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</si>
  <si>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</si>
  <si>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</si>
  <si>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</si>
  <si>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</si>
  <si>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</si>
  <si>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</si>
  <si>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</si>
  <si>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</si>
  <si>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</si>
  <si>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</si>
  <si>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</si>
  <si>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</si>
  <si>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</si>
  <si>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</si>
  <si>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</si>
  <si>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</si>
  <si>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</si>
  <si>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</si>
  <si>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</si>
  <si>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</si>
  <si>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</si>
  <si>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</si>
  <si>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</si>
  <si>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</si>
  <si>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</si>
  <si>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</si>
  <si>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</si>
  <si>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</si>
  <si>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</si>
  <si>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</si>
  <si>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</si>
  <si>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</si>
  <si>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</si>
  <si>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</si>
  <si>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</si>
  <si>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</si>
  <si>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</si>
  <si>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</si>
  <si>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</si>
  <si>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</si>
  <si>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</si>
  <si>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</si>
  <si>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</si>
  <si>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</si>
  <si>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</si>
  <si>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</si>
  <si>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</si>
  <si>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</si>
  <si>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</si>
  <si>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</si>
  <si>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</si>
  <si>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</si>
  <si>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</si>
  <si>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</si>
  <si>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</si>
  <si>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</si>
  <si>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</si>
  <si>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</si>
  <si>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</si>
  <si>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</si>
  <si>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</si>
  <si>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</si>
  <si>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</si>
  <si>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</si>
  <si>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</si>
  <si>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</si>
  <si>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</si>
  <si>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</si>
  <si>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</si>
  <si>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</si>
  <si>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</si>
  <si>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</si>
  <si>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</si>
  <si>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</si>
  <si>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</si>
  <si>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</si>
  <si>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</si>
  <si>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</si>
  <si>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</si>
  <si>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</si>
  <si>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</si>
  <si>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</si>
  <si>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</si>
  <si>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</si>
  <si>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</si>
  <si>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</si>
  <si>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</si>
  <si>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</si>
  <si>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</si>
  <si>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</si>
  <si>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</si>
  <si>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</si>
  <si>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</si>
  <si>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</si>
  <si>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</si>
  <si>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</si>
  <si>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</si>
  <si>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</si>
  <si>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</si>
  <si>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</si>
  <si>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</si>
  <si>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</si>
  <si>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</si>
  <si>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</si>
  <si>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</si>
  <si>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</si>
  <si>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</si>
  <si>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</si>
  <si>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</si>
  <si>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</si>
  <si>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</si>
  <si>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</si>
  <si>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</si>
  <si>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</si>
  <si>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</si>
  <si>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</si>
  <si>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</si>
  <si>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</si>
  <si>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</si>
  <si>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</si>
  <si>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</si>
  <si>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</si>
  <si>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</si>
  <si>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</si>
  <si>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</si>
  <si>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</si>
  <si>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</si>
  <si>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</si>
  <si>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</si>
  <si>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</si>
  <si>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</si>
  <si>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</si>
  <si>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</si>
  <si>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</si>
  <si>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</si>
  <si>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</si>
  <si>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</si>
  <si>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</si>
  <si>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</si>
  <si>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</si>
  <si>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</si>
  <si>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</si>
  <si>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</si>
  <si>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</si>
  <si>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</si>
  <si>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</si>
  <si>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</si>
  <si>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</si>
  <si>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</si>
  <si>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</si>
  <si>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</si>
  <si>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</si>
  <si>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</si>
  <si>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</si>
  <si>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</si>
  <si>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</si>
  <si>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</si>
  <si>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</si>
  <si>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</si>
  <si>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</si>
  <si>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</si>
  <si>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</si>
  <si>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</si>
  <si>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</si>
  <si>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</si>
  <si>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</si>
  <si>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</si>
  <si>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</si>
  <si>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</si>
  <si>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</si>
  <si>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</si>
  <si>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</si>
  <si>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</si>
  <si>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</si>
  <si>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</si>
  <si>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</si>
  <si>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</si>
  <si>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</si>
  <si>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</si>
  <si>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</si>
  <si>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</si>
  <si>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</si>
  <si>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</si>
  <si>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</si>
  <si>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</si>
  <si>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</si>
  <si>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</si>
  <si>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</si>
  <si>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</si>
  <si>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</si>
  <si>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</si>
  <si>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</si>
  <si>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</si>
  <si>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</si>
  <si>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</si>
  <si>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</si>
  <si>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</si>
  <si>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</si>
  <si>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</si>
  <si>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</si>
  <si>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</si>
  <si>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</si>
  <si>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</si>
  <si>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</si>
  <si>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</si>
  <si>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</si>
  <si>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</si>
  <si>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</si>
  <si>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</si>
  <si>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</si>
  <si>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</si>
  <si>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</si>
  <si>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</si>
  <si>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</si>
  <si>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</si>
  <si>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</si>
  <si>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</si>
  <si>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</si>
  <si>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</si>
  <si>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</si>
  <si>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</si>
  <si>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</si>
  <si>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</si>
  <si>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</si>
  <si>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</si>
  <si>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</si>
  <si>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</si>
  <si>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</si>
  <si>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</si>
  <si>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</si>
  <si>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</si>
  <si>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</si>
  <si>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</si>
  <si>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</si>
  <si>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</si>
  <si>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</si>
  <si>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</si>
  <si>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</si>
  <si>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</si>
  <si>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</si>
  <si>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</si>
  <si>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</si>
  <si>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</si>
  <si>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</si>
  <si>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</si>
  <si>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</si>
  <si>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</si>
  <si>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</si>
  <si>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</si>
  <si>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</si>
  <si>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</si>
  <si>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</si>
  <si>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</si>
  <si>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</si>
  <si>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</si>
  <si>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</si>
  <si>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</si>
  <si>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</si>
  <si>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</si>
  <si>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</si>
  <si>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</si>
  <si>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</si>
  <si>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</si>
  <si>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</si>
  <si>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</si>
  <si>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</si>
  <si>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</si>
  <si>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</si>
  <si>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</si>
  <si>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</si>
  <si>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</si>
  <si>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</si>
  <si>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</si>
  <si>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</si>
  <si>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</si>
  <si>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</si>
  <si>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</si>
  <si>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</si>
  <si>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</si>
  <si>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</si>
  <si>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</si>
  <si>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</si>
  <si>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</si>
  <si>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</si>
  <si>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</si>
  <si>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</si>
  <si>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</si>
  <si>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</si>
  <si>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</si>
  <si>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</si>
  <si>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</si>
  <si>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</si>
  <si>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</si>
  <si>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</si>
  <si>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</si>
  <si>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</si>
  <si>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</si>
  <si>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</si>
  <si>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</si>
  <si>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</si>
  <si>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</si>
  <si>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</si>
  <si>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</si>
  <si>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</si>
  <si>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</si>
  <si>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</si>
  <si>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</si>
  <si>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</si>
  <si>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</si>
  <si>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</si>
  <si>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</si>
  <si>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</si>
  <si>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</si>
  <si>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</si>
  <si>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</si>
  <si>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</si>
  <si>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</si>
  <si>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</si>
  <si>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</si>
  <si>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</si>
  <si>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</si>
  <si>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</si>
  <si>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</si>
  <si>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</si>
  <si>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</si>
  <si>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</si>
  <si>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</si>
  <si>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</si>
  <si>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</si>
  <si>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</si>
  <si>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</si>
  <si>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</si>
  <si>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</si>
  <si>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</si>
  <si>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</si>
  <si>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</si>
  <si>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</si>
  <si>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</si>
  <si>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</si>
  <si>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</si>
  <si>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</si>
  <si>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</si>
  <si>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</si>
  <si>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</si>
  <si>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</si>
  <si>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</si>
  <si>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</si>
  <si>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</si>
  <si>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</si>
  <si>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</si>
  <si>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</si>
  <si>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</si>
  <si>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</si>
  <si>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</si>
  <si>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</si>
  <si>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</si>
  <si>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</si>
  <si>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</si>
  <si>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</si>
  <si>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</si>
  <si>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</si>
  <si>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</si>
  <si>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</si>
  <si>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</si>
  <si>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</si>
  <si>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</si>
  <si>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</si>
  <si>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</si>
  <si>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</si>
  <si>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</si>
  <si>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</si>
  <si>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</si>
  <si>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</si>
  <si>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</si>
  <si>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</si>
  <si>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</si>
  <si>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</si>
  <si>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</si>
  <si>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</si>
  <si>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</si>
  <si>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</si>
  <si>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</si>
  <si>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</si>
  <si>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</si>
  <si>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</si>
  <si>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</si>
  <si>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</si>
  <si>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</si>
  <si>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</si>
  <si>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</si>
  <si>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</si>
  <si>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</si>
  <si>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</si>
  <si>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</si>
  <si>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</si>
  <si>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</si>
  <si>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</si>
  <si>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</si>
  <si>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</si>
  <si>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</si>
  <si>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</si>
  <si>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</si>
  <si>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</si>
  <si>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</si>
  <si>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</si>
  <si>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</si>
  <si>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</si>
  <si>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</si>
  <si>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</si>
  <si>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</si>
  <si>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</si>
  <si>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</si>
  <si>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</si>
  <si>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</si>
  <si>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</si>
  <si>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</si>
  <si>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</si>
  <si>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</si>
  <si>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</si>
  <si>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</si>
  <si>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</si>
  <si>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</si>
  <si>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</si>
  <si>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</si>
  <si>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</si>
  <si>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</si>
  <si>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</si>
  <si>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</si>
  <si>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</si>
  <si>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</si>
  <si>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</si>
  <si>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</si>
  <si>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</si>
  <si>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</si>
  <si>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</si>
  <si>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</si>
  <si>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</si>
  <si>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</si>
  <si>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</si>
  <si>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</si>
  <si>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</si>
  <si>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</si>
  <si>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</si>
  <si>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</si>
  <si>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</si>
  <si>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</si>
  <si>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</si>
  <si>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</si>
  <si>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</si>
  <si>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</si>
  <si>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</si>
  <si>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</si>
  <si>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</si>
  <si>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</si>
  <si>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</si>
  <si>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</si>
  <si>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</si>
  <si>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</si>
  <si>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</si>
  <si>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</si>
  <si>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</si>
  <si>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</si>
  <si>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</si>
  <si>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</si>
  <si>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</si>
  <si>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</si>
  <si>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</si>
  <si>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</si>
  <si>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</si>
  <si>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</si>
  <si>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</si>
  <si>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</si>
  <si>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</si>
  <si>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</si>
  <si>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</si>
  <si>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</si>
  <si>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</si>
  <si>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</si>
  <si>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</si>
  <si>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</si>
  <si>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</si>
  <si>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</si>
  <si>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</si>
  <si>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</si>
  <si>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</si>
  <si>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</si>
  <si>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</si>
  <si>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</si>
  <si>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</si>
  <si>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</si>
  <si>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</si>
  <si>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</si>
  <si>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</si>
  <si>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</si>
  <si>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</si>
  <si>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</si>
  <si>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</si>
  <si>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</si>
  <si>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</si>
  <si>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</si>
  <si>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</si>
  <si>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</si>
  <si>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</si>
  <si>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</si>
  <si>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</si>
  <si>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</si>
  <si>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</si>
  <si>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</si>
  <si>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</si>
  <si>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</si>
  <si>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</si>
  <si>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</si>
  <si>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</si>
  <si>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</si>
  <si>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</si>
  <si>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</si>
  <si>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</si>
  <si>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</si>
  <si>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</si>
  <si>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</si>
  <si>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</si>
  <si>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</si>
  <si>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</si>
  <si>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</si>
  <si>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</si>
  <si>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</si>
  <si>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</si>
  <si>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</si>
  <si>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</si>
  <si>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</si>
  <si>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</si>
  <si>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</si>
  <si>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</si>
  <si>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</si>
  <si>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</si>
  <si>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</si>
  <si>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</si>
  <si>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</si>
  <si>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</si>
  <si>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</si>
  <si>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</si>
  <si>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</si>
  <si>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</si>
  <si>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</si>
  <si>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</si>
  <si>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</si>
  <si>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</si>
  <si>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</si>
  <si>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</si>
  <si>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</si>
  <si>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</si>
  <si>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</si>
  <si>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</si>
  <si>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</si>
  <si>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</si>
  <si>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</si>
  <si>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</si>
  <si>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</si>
  <si>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</si>
  <si>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</si>
  <si>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</si>
  <si>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</si>
  <si>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</si>
  <si>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</si>
  <si>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</si>
  <si>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</si>
  <si>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</si>
  <si>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</si>
  <si>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</si>
  <si>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</si>
  <si>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</si>
  <si>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</si>
  <si>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</si>
  <si>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</si>
  <si>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</si>
  <si>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</si>
  <si>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</si>
  <si>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</si>
  <si>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</si>
  <si>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</si>
  <si>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</si>
  <si>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</si>
  <si>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</si>
  <si>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</si>
  <si>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</si>
  <si>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</si>
  <si>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</si>
  <si>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</si>
  <si>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</si>
  <si>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</si>
  <si>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</si>
  <si>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</si>
  <si>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</si>
  <si>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</si>
  <si>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</si>
  <si>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</si>
  <si>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</si>
  <si>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</si>
  <si>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</si>
  <si>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</si>
  <si>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</si>
  <si>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</si>
  <si>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</si>
  <si>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</si>
  <si>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</si>
  <si>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</si>
  <si>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</si>
  <si>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</si>
  <si>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</si>
  <si>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</si>
  <si>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</si>
  <si>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</si>
  <si>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</si>
  <si>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</si>
  <si>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</si>
  <si>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</si>
  <si>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</si>
  <si>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</si>
  <si>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</si>
  <si>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</si>
  <si>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</si>
  <si>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</si>
  <si>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</si>
  <si>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</si>
  <si>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</si>
  <si>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</si>
  <si>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</si>
  <si>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</si>
  <si>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</si>
  <si>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</si>
  <si>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</si>
  <si>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</si>
  <si>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</si>
  <si>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</si>
  <si>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</si>
  <si>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</si>
  <si>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</si>
  <si>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</si>
  <si>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</si>
  <si>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</si>
  <si>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</si>
  <si>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</si>
  <si>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</si>
  <si>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</si>
  <si>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</si>
  <si>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</si>
  <si>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</si>
  <si>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</si>
  <si>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</si>
  <si>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</si>
  <si>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</si>
  <si>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</si>
  <si>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</si>
  <si>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</si>
  <si>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</si>
  <si>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</si>
  <si>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</si>
  <si>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</si>
  <si>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</si>
  <si>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</si>
  <si>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</si>
  <si>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</si>
  <si>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</si>
  <si>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</si>
  <si>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</si>
  <si>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</si>
  <si>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</si>
  <si>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</si>
  <si>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</si>
  <si>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</si>
  <si>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</si>
  <si>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</si>
  <si>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</si>
  <si>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</si>
  <si>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</si>
  <si>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</si>
  <si>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</si>
  <si>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</si>
  <si>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</si>
  <si>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</si>
  <si>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</si>
  <si>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</si>
  <si>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</si>
  <si>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</si>
  <si>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</si>
  <si>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</si>
  <si>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</si>
  <si>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</si>
  <si>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</si>
  <si>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</si>
  <si>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</si>
  <si>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</si>
  <si>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</si>
  <si>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</si>
  <si>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</si>
  <si>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</si>
  <si>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</si>
  <si>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</si>
  <si>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</si>
  <si>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</si>
  <si>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</si>
  <si>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</si>
  <si>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</si>
  <si>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</si>
  <si>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</si>
  <si>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</si>
  <si>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</si>
  <si>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</si>
  <si>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</si>
  <si>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</si>
  <si>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</si>
  <si>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</si>
  <si>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</si>
  <si>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</si>
  <si>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</si>
  <si>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</si>
  <si>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</si>
  <si>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</si>
  <si>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</si>
  <si>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</si>
  <si>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</si>
  <si>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</si>
  <si>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</si>
  <si>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</si>
  <si>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</si>
  <si>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</si>
  <si>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</si>
  <si>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</si>
  <si>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</si>
  <si>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</si>
  <si>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</si>
  <si>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</si>
  <si>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</si>
  <si>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</si>
  <si>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</si>
  <si>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</si>
  <si>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</si>
  <si>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</si>
  <si>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</si>
  <si>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</si>
  <si>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</si>
  <si>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</si>
  <si>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</si>
  <si>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</si>
  <si>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</si>
  <si>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</si>
  <si>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</si>
  <si>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</si>
  <si>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</si>
  <si>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</si>
  <si>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</si>
  <si>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</si>
  <si>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</si>
  <si>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</si>
  <si>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</si>
  <si>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</si>
  <si>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</si>
  <si>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</si>
  <si>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</si>
  <si>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</si>
  <si>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</si>
  <si>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</si>
  <si>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</si>
  <si>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</si>
  <si>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</si>
  <si>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</si>
  <si>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</si>
  <si>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</si>
  <si>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</si>
  <si>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</si>
  <si>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</si>
  <si>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</si>
  <si>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</si>
  <si>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</si>
  <si>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</si>
  <si>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</si>
  <si>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</si>
  <si>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</si>
  <si>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</si>
  <si>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</si>
  <si>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</si>
  <si>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</si>
  <si>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</si>
  <si>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</si>
  <si>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</si>
  <si>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</si>
  <si>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</si>
  <si>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</si>
  <si>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</si>
  <si>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</si>
  <si>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</si>
  <si>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</si>
  <si>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</si>
  <si>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</si>
  <si>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</si>
  <si>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</si>
  <si>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</si>
  <si>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</si>
  <si>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</si>
  <si>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</si>
  <si>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</si>
  <si>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</si>
  <si>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</si>
  <si>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</si>
  <si>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</si>
  <si>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</si>
  <si>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</si>
  <si>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</si>
  <si>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</si>
  <si>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</si>
  <si>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</si>
  <si>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</si>
  <si>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</si>
  <si>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</si>
  <si>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</si>
  <si>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</si>
  <si>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</si>
  <si>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</si>
  <si>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</si>
  <si>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</si>
  <si>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</si>
  <si>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</si>
  <si>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</si>
  <si>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</si>
  <si>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</si>
  <si>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</si>
  <si>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</si>
  <si>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</si>
  <si>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</si>
  <si>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</si>
  <si>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</si>
  <si>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</si>
  <si>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</si>
  <si>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</si>
  <si>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</si>
  <si>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</si>
  <si>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</si>
  <si>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</si>
  <si>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</si>
  <si>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</si>
  <si>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</si>
  <si>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</si>
  <si>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</si>
  <si>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</si>
  <si>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</si>
  <si>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</si>
  <si>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</si>
  <si>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</si>
  <si>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</si>
  <si>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</si>
  <si>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</si>
  <si>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</si>
  <si>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</si>
  <si>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</si>
  <si>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</si>
  <si>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</si>
  <si>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</si>
  <si>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</si>
  <si>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</si>
  <si>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</si>
  <si>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</si>
  <si>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</si>
  <si>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</si>
  <si>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</si>
  <si>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</si>
  <si>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</si>
  <si>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</si>
  <si>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</si>
  <si>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</si>
  <si>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</si>
  <si>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</si>
  <si>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</si>
  <si>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</si>
  <si>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</si>
  <si>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</si>
  <si>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</si>
  <si>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</si>
  <si>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</si>
  <si>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</si>
  <si>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</si>
  <si>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</si>
  <si>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</si>
  <si>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</si>
  <si>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</si>
  <si>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</si>
  <si>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</si>
  <si>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</si>
  <si>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</si>
  <si>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</si>
  <si>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</si>
  <si>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</si>
  <si>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</si>
  <si>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</si>
  <si>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</si>
  <si>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</si>
  <si>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</si>
  <si>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</si>
  <si>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</si>
  <si>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</si>
  <si>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</si>
  <si>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</si>
  <si>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</si>
  <si>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</si>
  <si>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</si>
  <si>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</si>
  <si>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</si>
  <si>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</si>
  <si>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</si>
  <si>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</si>
  <si>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</si>
  <si>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</si>
  <si>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</si>
  <si>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</si>
  <si>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</si>
  <si>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</si>
  <si>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</si>
  <si>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</si>
  <si>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</si>
  <si>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</si>
  <si>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</si>
  <si>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</si>
  <si>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</si>
  <si>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</si>
  <si>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</si>
  <si>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</si>
  <si>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</si>
  <si>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</si>
  <si>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</si>
  <si>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</si>
  <si>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</si>
  <si>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</si>
  <si>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</si>
  <si>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</si>
  <si>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</si>
  <si>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</si>
  <si>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</si>
  <si>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</si>
  <si>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</si>
  <si>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</si>
  <si>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</si>
  <si>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</si>
  <si>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</si>
  <si>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</si>
  <si>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</si>
  <si>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</si>
  <si>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</si>
  <si>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</si>
  <si>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</si>
  <si>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</si>
  <si>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</si>
  <si>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</si>
  <si>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</si>
  <si>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</si>
  <si>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</si>
  <si>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</si>
  <si>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</si>
  <si>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</si>
  <si>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</si>
  <si>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</si>
  <si>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</si>
  <si>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</si>
  <si>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</si>
  <si>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</si>
  <si>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</si>
  <si>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</si>
  <si>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</si>
  <si>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</si>
  <si>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</si>
  <si>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</si>
  <si>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</si>
  <si>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</si>
  <si>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</si>
  <si>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</si>
  <si>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</si>
  <si>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</si>
  <si>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</si>
  <si>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</si>
  <si>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</si>
  <si>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</si>
  <si>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</si>
  <si>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</si>
  <si>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</si>
  <si>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</si>
  <si>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</si>
  <si>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</si>
  <si>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</si>
  <si>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</si>
  <si>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</si>
  <si>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</si>
  <si>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</si>
  <si>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</si>
  <si>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</si>
  <si>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</si>
  <si>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</si>
  <si>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</si>
  <si>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</si>
  <si>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</si>
  <si>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</si>
  <si>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</si>
  <si>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</si>
  <si>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</si>
  <si>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</si>
  <si>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</si>
  <si>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</si>
  <si>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</si>
  <si>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</si>
  <si>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</si>
  <si>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</si>
  <si>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</si>
  <si>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</si>
  <si>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</si>
  <si>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</si>
  <si>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</si>
  <si>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</si>
  <si>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</si>
  <si>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</si>
  <si>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</si>
  <si>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</si>
  <si>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</si>
  <si>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</si>
  <si>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</si>
  <si>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</si>
  <si>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</si>
  <si>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</si>
  <si>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</si>
  <si>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</si>
  <si>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</si>
  <si>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</si>
  <si>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</si>
  <si>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</si>
  <si>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</si>
  <si>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</si>
  <si>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</si>
  <si>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</si>
  <si>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</si>
  <si>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</si>
  <si>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</si>
  <si>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</si>
  <si>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</si>
  <si>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</si>
  <si>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</si>
  <si>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</si>
  <si>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</si>
  <si>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</si>
  <si>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</si>
  <si>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</si>
  <si>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</si>
  <si>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</si>
  <si>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</si>
  <si>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</si>
  <si>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</si>
  <si>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</si>
  <si>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</si>
  <si>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</si>
  <si>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</si>
  <si>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</si>
  <si>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</si>
  <si>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</si>
  <si>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</si>
  <si>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</si>
  <si>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</si>
  <si>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</si>
  <si>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</si>
  <si>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</si>
  <si>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</si>
  <si>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</si>
  <si>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</si>
  <si>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</si>
  <si>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</si>
  <si>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</si>
  <si>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</si>
  <si>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</si>
  <si>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</si>
  <si>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</si>
  <si>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</si>
  <si>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</si>
  <si>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</si>
  <si>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</si>
  <si>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</si>
  <si>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</si>
  <si>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</si>
  <si>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</si>
  <si>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</si>
  <si>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</si>
  <si>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</si>
  <si>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</si>
  <si>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</si>
  <si>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</si>
  <si>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</si>
  <si>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</si>
  <si>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</si>
  <si>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</si>
  <si>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</si>
  <si>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</si>
  <si>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</si>
  <si>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</si>
  <si>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</si>
  <si>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</si>
  <si>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</si>
  <si>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</si>
  <si>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</si>
  <si>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</si>
  <si>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</si>
  <si>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</si>
  <si>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</si>
  <si>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</si>
  <si>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</si>
  <si>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</si>
  <si>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</si>
  <si>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</si>
  <si>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</si>
  <si>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</si>
  <si>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</si>
  <si>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</si>
  <si>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</si>
  <si>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</si>
  <si>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</si>
  <si>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</si>
  <si>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</si>
  <si>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</si>
  <si>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</si>
  <si>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</si>
  <si>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</si>
  <si>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</si>
  <si>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</si>
  <si>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</si>
  <si>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</si>
  <si>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</si>
  <si>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</si>
  <si>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</si>
  <si>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</si>
  <si>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</si>
  <si>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</si>
  <si>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</si>
  <si>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</si>
  <si>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</si>
  <si>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</si>
  <si>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</si>
  <si>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</si>
  <si>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</si>
  <si>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</si>
  <si>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</si>
  <si>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</si>
  <si>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</si>
  <si>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</si>
  <si>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</si>
  <si>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</si>
  <si>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</si>
  <si>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</si>
  <si>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</si>
  <si>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</si>
  <si>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</si>
  <si>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</si>
  <si>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</si>
  <si>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</si>
  <si>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</si>
  <si>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</si>
  <si>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</si>
  <si>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</si>
  <si>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</si>
  <si>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</si>
  <si>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</si>
  <si>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</si>
  <si>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</si>
  <si>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</si>
  <si>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</si>
  <si>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</si>
  <si>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</si>
  <si>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</si>
  <si>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</si>
  <si>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</si>
  <si>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</si>
  <si>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</si>
  <si>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</si>
  <si>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</si>
  <si>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</si>
  <si>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</si>
  <si>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</si>
  <si>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</si>
  <si>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</si>
  <si>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</si>
  <si>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</si>
  <si>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</si>
  <si>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</si>
  <si>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</si>
  <si>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</si>
  <si>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</si>
  <si>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</si>
  <si>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</si>
  <si>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</si>
  <si>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</si>
  <si>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</si>
  <si>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</si>
  <si>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</si>
  <si>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</si>
  <si>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</si>
  <si>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</si>
  <si>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</si>
  <si>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</si>
  <si>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</si>
  <si>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</si>
  <si>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</si>
  <si>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</si>
  <si>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</si>
  <si>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</si>
  <si>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</si>
  <si>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</si>
  <si>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</si>
  <si>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</si>
  <si>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</si>
  <si>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</si>
  <si>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</si>
  <si>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</si>
  <si>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</si>
  <si>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</si>
  <si>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</si>
  <si>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</si>
  <si>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</si>
  <si>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</si>
  <si>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</si>
  <si>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</si>
  <si>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</si>
  <si>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</si>
  <si>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</si>
  <si>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</si>
  <si>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</si>
  <si>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</si>
  <si>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</si>
  <si>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</si>
  <si>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</si>
  <si>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</si>
  <si>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</si>
  <si>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</si>
  <si>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</si>
  <si>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</si>
  <si>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</si>
  <si>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</si>
  <si>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</si>
  <si>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</si>
  <si>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</si>
  <si>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</si>
  <si>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</si>
  <si>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</si>
  <si>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</si>
  <si>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</si>
  <si>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</si>
  <si>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</si>
  <si>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</si>
  <si>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</si>
  <si>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</si>
  <si>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</si>
  <si>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</si>
  <si>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</si>
  <si>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</si>
  <si>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</si>
  <si>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</si>
  <si>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</si>
  <si>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</si>
  <si>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</si>
  <si>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</si>
  <si>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</si>
  <si>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</si>
  <si>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</si>
  <si>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</si>
  <si>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</si>
  <si>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</si>
  <si>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</si>
  <si>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</si>
  <si>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</si>
  <si>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</si>
  <si>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</si>
  <si>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</si>
  <si>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</si>
  <si>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</si>
  <si>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</si>
  <si>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</si>
  <si>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</si>
  <si>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</si>
  <si>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</si>
  <si>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</si>
  <si>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</si>
  <si>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</si>
  <si>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</si>
  <si>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</si>
  <si>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</si>
  <si>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</si>
  <si>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</si>
  <si>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</si>
  <si>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</si>
  <si>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</si>
  <si>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</si>
  <si>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</si>
  <si>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</si>
  <si>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</si>
  <si>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</si>
  <si>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</si>
  <si>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</si>
  <si>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</si>
  <si>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</si>
  <si>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</si>
  <si>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</si>
  <si>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</si>
  <si>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</si>
  <si>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</si>
  <si>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</si>
  <si>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</si>
  <si>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</si>
  <si>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</si>
  <si>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</si>
  <si>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</si>
  <si>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</si>
  <si>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</si>
  <si>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</si>
  <si>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</si>
  <si>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</si>
  <si>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</si>
  <si>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</si>
  <si>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</si>
  <si>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</si>
  <si>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</si>
  <si>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</si>
  <si>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</si>
  <si>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</si>
  <si>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</si>
  <si>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</si>
  <si>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</si>
  <si>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</si>
  <si>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</si>
  <si>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</si>
  <si>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</si>
  <si>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</si>
  <si>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</si>
  <si>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</si>
  <si>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</si>
  <si>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</si>
  <si>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</si>
  <si>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</si>
  <si>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</si>
  <si>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</si>
  <si>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</si>
  <si>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</si>
  <si>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</si>
  <si>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</si>
  <si>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</si>
  <si>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</si>
  <si>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</si>
  <si>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</si>
  <si>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</si>
  <si>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</si>
  <si>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</si>
  <si>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</si>
  <si>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</si>
  <si>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</si>
  <si>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</si>
  <si>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</si>
  <si>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</si>
  <si>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</si>
  <si>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</si>
  <si>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</si>
  <si>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</si>
  <si>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</si>
  <si>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</si>
  <si>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</si>
  <si>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</si>
  <si>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</si>
  <si>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</si>
  <si>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</si>
  <si>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</si>
  <si>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</si>
  <si>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</si>
  <si>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</si>
  <si>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</si>
  <si>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</si>
  <si>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</si>
  <si>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</si>
  <si>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</si>
  <si>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</si>
  <si>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</si>
  <si>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</si>
  <si>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</si>
  <si>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</si>
  <si>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</si>
  <si>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</si>
  <si>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</si>
  <si>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</si>
  <si>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</si>
  <si>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</si>
  <si>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</si>
  <si>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</si>
  <si>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</si>
  <si>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</si>
  <si>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</si>
  <si>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</si>
  <si>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</si>
  <si>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</si>
  <si>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</si>
  <si>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</si>
  <si>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</si>
  <si>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</si>
  <si>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</si>
  <si>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</si>
  <si>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</si>
  <si>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</si>
  <si>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</si>
  <si>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</si>
  <si>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</si>
  <si>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</si>
  <si>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</si>
  <si>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</si>
  <si>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</si>
  <si>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</si>
  <si>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</si>
  <si>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</si>
  <si>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</si>
  <si>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</si>
  <si>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</si>
  <si>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</si>
  <si>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</si>
  <si>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</si>
  <si>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</si>
  <si>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</si>
  <si>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</si>
  <si>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</si>
  <si>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</si>
  <si>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</si>
  <si>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</si>
  <si>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</si>
  <si>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</si>
  <si>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</si>
  <si>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</si>
  <si>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</si>
  <si>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</si>
  <si>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</si>
  <si>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</si>
  <si>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</si>
  <si>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</si>
  <si>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</si>
  <si>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</si>
  <si>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</si>
  <si>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</si>
  <si>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</si>
  <si>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</si>
  <si>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</si>
  <si>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</si>
  <si>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</si>
  <si>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</si>
  <si>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</si>
  <si>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</si>
  <si>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</si>
  <si>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</si>
  <si>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</si>
  <si>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</si>
  <si>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</si>
  <si>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</si>
  <si>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</si>
  <si>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</si>
  <si>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</si>
  <si>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</si>
  <si>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</si>
  <si>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</si>
  <si>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</si>
  <si>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</si>
  <si>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</si>
  <si>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</si>
  <si>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</si>
  <si>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</si>
  <si>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</si>
  <si>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</si>
  <si>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</si>
  <si>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</si>
  <si>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</si>
  <si>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</si>
  <si>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</si>
  <si>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</si>
  <si>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</si>
  <si>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</si>
  <si>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</si>
  <si>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</si>
  <si>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</si>
  <si>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</si>
  <si>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</si>
  <si>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</si>
  <si>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</si>
  <si>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</si>
  <si>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</si>
  <si>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</si>
  <si>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</si>
  <si>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</si>
  <si>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</si>
  <si>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</si>
  <si>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</si>
  <si>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</si>
  <si>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</si>
  <si>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</si>
  <si>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</si>
  <si>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</si>
  <si>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</si>
  <si>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</si>
  <si>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</si>
  <si>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</si>
  <si>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</si>
  <si>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</si>
  <si>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</si>
  <si>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</si>
  <si>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</si>
  <si>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</si>
  <si>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</si>
  <si>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</si>
  <si>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</si>
  <si>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</si>
  <si>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</si>
  <si>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</si>
  <si>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</si>
  <si>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</si>
  <si>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</si>
  <si>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</si>
  <si>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</si>
  <si>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</si>
  <si>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</si>
  <si>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</si>
  <si>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</si>
  <si>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</si>
  <si>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</si>
  <si>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</si>
  <si>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</si>
  <si>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</si>
  <si>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</si>
  <si>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</si>
  <si>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</si>
  <si>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</si>
  <si>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</si>
  <si>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</si>
  <si>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</si>
  <si>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</si>
  <si>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</si>
  <si>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</si>
  <si>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</si>
  <si>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</si>
  <si>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</si>
  <si>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</si>
  <si>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</si>
  <si>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</si>
  <si>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</si>
  <si>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</si>
  <si>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</si>
  <si>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</si>
  <si>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</si>
  <si>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</si>
  <si>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</si>
  <si>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</si>
  <si>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</si>
  <si>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</si>
  <si>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</si>
  <si>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</si>
  <si>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</si>
  <si>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</si>
  <si>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</si>
  <si>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</si>
  <si>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</si>
  <si>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</si>
  <si>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</si>
  <si>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</si>
  <si>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</si>
  <si>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</si>
  <si>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</si>
  <si>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</si>
  <si>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</si>
  <si>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</si>
  <si>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</si>
  <si>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</si>
  <si>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</si>
  <si>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</si>
  <si>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</si>
  <si>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</si>
  <si>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</si>
  <si>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</si>
  <si>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</si>
  <si>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</si>
  <si>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</si>
  <si>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</si>
  <si>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</si>
  <si>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</si>
  <si>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</si>
  <si>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</si>
  <si>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</si>
  <si>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</si>
  <si>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</si>
  <si>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</si>
  <si>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</si>
  <si>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</si>
  <si>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</si>
  <si>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</si>
  <si>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</si>
  <si>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</si>
  <si>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</si>
  <si>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</si>
  <si>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</si>
  <si>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</si>
  <si>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</si>
  <si>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</si>
  <si>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</si>
  <si>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</si>
  <si>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</si>
  <si>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</si>
  <si>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</si>
  <si>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</si>
  <si>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</si>
  <si>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</si>
  <si>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</si>
  <si>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</si>
  <si>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</si>
  <si>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</si>
  <si>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</si>
  <si>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</si>
  <si>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</si>
  <si>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</si>
  <si>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</si>
  <si>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</si>
  <si>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</si>
  <si>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</si>
  <si>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</si>
  <si>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</si>
  <si>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</si>
  <si>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</si>
  <si>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</si>
  <si>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</si>
  <si>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</si>
  <si>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</si>
  <si>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</si>
  <si>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</si>
  <si>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</si>
  <si>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</si>
  <si>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</si>
  <si>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</si>
  <si>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</si>
  <si>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</si>
  <si>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</si>
  <si>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</si>
  <si>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</si>
  <si>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</si>
  <si>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</si>
  <si>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</si>
  <si>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</si>
  <si>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</si>
  <si>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</si>
  <si>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</si>
  <si>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</si>
  <si>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</si>
  <si>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</si>
  <si>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</si>
  <si>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</si>
  <si>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</si>
  <si>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</si>
  <si>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</si>
  <si>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</si>
  <si>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</si>
  <si>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</si>
  <si>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</si>
  <si>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</si>
  <si>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</si>
  <si>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</si>
  <si>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</si>
  <si>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</si>
  <si>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</si>
  <si>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</si>
  <si>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</si>
  <si>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</si>
  <si>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</si>
  <si>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</si>
  <si>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</si>
  <si>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</si>
  <si>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</si>
  <si>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</si>
  <si>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</si>
  <si>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</si>
  <si>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</si>
  <si>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</si>
  <si>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</si>
  <si>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</si>
  <si>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</si>
  <si>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</si>
  <si>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</si>
  <si>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</si>
  <si>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</si>
  <si>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</si>
  <si>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</si>
  <si>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</si>
  <si>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</si>
  <si>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</si>
  <si>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</si>
  <si>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</si>
  <si>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</si>
  <si>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</si>
  <si>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</si>
  <si>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</si>
  <si>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</si>
  <si>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</si>
  <si>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</si>
  <si>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</si>
  <si>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</si>
  <si>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</si>
  <si>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</si>
  <si>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</si>
  <si>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</si>
  <si>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</si>
  <si>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</si>
  <si>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</si>
  <si>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</si>
  <si>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</si>
  <si>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</si>
  <si>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</si>
  <si>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</si>
  <si>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</si>
  <si>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</si>
  <si>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</si>
  <si>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</si>
  <si>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</si>
  <si>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</si>
  <si>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</si>
  <si>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</si>
  <si>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</si>
  <si>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</si>
  <si>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</si>
  <si>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</si>
  <si>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</si>
  <si>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</si>
  <si>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</si>
  <si>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</si>
  <si>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</si>
  <si>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</si>
  <si>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</si>
  <si>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</si>
  <si>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</si>
  <si>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</si>
  <si>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</si>
  <si>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</si>
  <si>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</si>
  <si>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</si>
  <si>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</si>
  <si>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</si>
  <si>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</si>
  <si>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</si>
  <si>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</si>
  <si>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</si>
  <si>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</si>
  <si>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</si>
  <si>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</si>
  <si>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</si>
  <si>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</si>
  <si>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</si>
  <si>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</si>
  <si>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</si>
  <si>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</si>
  <si>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</si>
  <si>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</si>
  <si>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</si>
  <si>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</si>
  <si>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</si>
  <si>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</si>
  <si>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</si>
  <si>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</si>
  <si>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</si>
  <si>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</si>
  <si>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</si>
  <si>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</si>
  <si>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</si>
  <si>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</si>
  <si>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</si>
  <si>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</si>
  <si>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</si>
  <si>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</si>
  <si>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</si>
  <si>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</si>
  <si>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</si>
  <si>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</si>
  <si>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</si>
  <si>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</si>
  <si>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</si>
  <si>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</si>
  <si>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</si>
  <si>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</si>
  <si>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</si>
  <si>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</si>
  <si>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</si>
  <si>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</si>
  <si>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</si>
  <si>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</si>
  <si>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</si>
  <si>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</si>
  <si>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</si>
  <si>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</si>
  <si>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</si>
  <si>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</si>
  <si>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</si>
  <si>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</si>
  <si>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</si>
  <si>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</si>
  <si>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</si>
  <si>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</si>
  <si>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</si>
  <si>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</si>
  <si>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</si>
  <si>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</si>
  <si>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</si>
  <si>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</si>
  <si>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</si>
  <si>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</si>
  <si>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</si>
  <si>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</si>
  <si>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</si>
  <si>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</si>
  <si>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</si>
  <si>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</si>
  <si>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</si>
  <si>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</si>
  <si>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</si>
  <si>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</si>
  <si>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</si>
  <si>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</si>
  <si>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</si>
  <si>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</si>
  <si>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</si>
  <si>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</si>
  <si>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</si>
  <si>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</si>
  <si>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</si>
  <si>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</si>
  <si>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</si>
  <si>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</si>
  <si>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</si>
  <si>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</si>
  <si>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</si>
  <si>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</si>
  <si>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</si>
  <si>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</si>
  <si>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</si>
  <si>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</si>
  <si>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</si>
  <si>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</si>
  <si>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</si>
  <si>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</si>
  <si>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</si>
  <si>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</si>
  <si>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</si>
  <si>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</si>
  <si>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</si>
  <si>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</si>
  <si>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</si>
  <si>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</si>
  <si>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</si>
  <si>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</si>
  <si>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</si>
  <si>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</si>
  <si>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</si>
  <si>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</si>
  <si>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</si>
  <si>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</si>
  <si>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</si>
  <si>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</si>
  <si>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</si>
  <si>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</si>
  <si>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</si>
  <si>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</si>
  <si>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</si>
  <si>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</si>
  <si>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</si>
  <si>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</si>
  <si>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</si>
  <si>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</si>
  <si>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</si>
  <si>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</si>
  <si>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</si>
  <si>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</si>
  <si>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</si>
  <si>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</si>
  <si>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</si>
  <si>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</si>
  <si>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</si>
  <si>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</si>
  <si>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</si>
  <si>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</si>
  <si>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</si>
  <si>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</si>
  <si>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</si>
  <si>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</si>
  <si>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</si>
  <si>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</si>
  <si>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</si>
  <si>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</si>
  <si>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</si>
  <si>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</si>
  <si>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</si>
  <si>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</si>
  <si>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</si>
  <si>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</si>
  <si>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</si>
  <si>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</si>
  <si>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</si>
  <si>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</si>
  <si>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</si>
  <si>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</si>
  <si>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</si>
  <si>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</si>
  <si>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</si>
  <si>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</si>
  <si>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</si>
  <si>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</si>
  <si>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</si>
  <si>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</si>
  <si>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</si>
  <si>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</si>
  <si>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</si>
  <si>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</si>
  <si>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</si>
  <si>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</si>
  <si>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</si>
  <si>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</si>
  <si>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</si>
  <si>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</si>
  <si>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</si>
  <si>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</si>
  <si>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</si>
  <si>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</si>
  <si>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</si>
  <si>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</si>
  <si>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</si>
  <si>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</si>
  <si>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</si>
  <si>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</si>
  <si>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</si>
  <si>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</si>
  <si>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</si>
  <si>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</si>
  <si>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</si>
  <si>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</si>
  <si>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</si>
  <si>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</si>
  <si>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</si>
  <si>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</si>
  <si>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</si>
  <si>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</si>
  <si>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</si>
  <si>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</si>
  <si>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</si>
  <si>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</si>
  <si>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</si>
  <si>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</si>
  <si>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</si>
  <si>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</si>
  <si>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</si>
  <si>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</si>
  <si>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</si>
  <si>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</si>
  <si>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</si>
  <si>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</si>
  <si>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</si>
  <si>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</si>
  <si>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</si>
  <si>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</si>
  <si>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</si>
  <si>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</si>
  <si>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</si>
  <si>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</si>
  <si>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</si>
  <si>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</si>
  <si>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</si>
  <si>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</si>
  <si>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</si>
  <si>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</si>
  <si>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</si>
  <si>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</si>
  <si>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</si>
  <si>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</si>
  <si>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</si>
  <si>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</si>
  <si>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</si>
  <si>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</si>
  <si>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</si>
  <si>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</si>
  <si>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</si>
  <si>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</si>
  <si>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</si>
  <si>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</si>
  <si>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</si>
  <si>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</si>
  <si>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</si>
  <si>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</si>
  <si>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</si>
  <si>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</si>
  <si>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</si>
  <si>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</si>
  <si>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</si>
  <si>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</si>
  <si>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</si>
  <si>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</si>
  <si>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</si>
  <si>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</si>
  <si>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</si>
  <si>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</si>
  <si>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</si>
  <si>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</si>
  <si>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</si>
  <si>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</si>
  <si>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</si>
  <si>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</si>
  <si>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</si>
  <si>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</si>
  <si>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</si>
  <si>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</si>
  <si>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</si>
  <si>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</si>
  <si>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</si>
  <si>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</si>
  <si>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</si>
  <si>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</si>
  <si>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</si>
  <si>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</si>
  <si>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</si>
  <si>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</si>
  <si>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</si>
  <si>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</si>
  <si>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</si>
  <si>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</si>
  <si>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</si>
  <si>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</si>
  <si>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</si>
  <si>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</si>
  <si>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</si>
  <si>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</si>
  <si>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</si>
  <si>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</si>
  <si>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</si>
  <si>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</si>
  <si>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</si>
  <si>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</si>
  <si>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</si>
  <si>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</si>
  <si>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</si>
  <si>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</si>
  <si>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</si>
  <si>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</si>
  <si>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</si>
  <si>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</si>
  <si>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</si>
  <si>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</si>
  <si>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</si>
  <si>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</si>
  <si>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</si>
  <si>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</si>
  <si>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</si>
  <si>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</si>
  <si>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</si>
  <si>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</si>
  <si>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</si>
  <si>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</si>
  <si>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</si>
  <si>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</si>
  <si>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</si>
  <si>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</si>
  <si>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</si>
  <si>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</si>
  <si>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</si>
  <si>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</si>
  <si>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</si>
  <si>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</si>
  <si>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</si>
  <si>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</si>
  <si>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</si>
  <si>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</si>
  <si>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</si>
  <si>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</si>
  <si>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</si>
  <si>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</si>
  <si>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</si>
  <si>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</si>
  <si>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</si>
  <si>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</si>
  <si>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</si>
  <si>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</si>
  <si>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</si>
  <si>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</si>
  <si>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</si>
  <si>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</si>
  <si>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</si>
  <si>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</si>
  <si>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</si>
  <si>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</si>
  <si>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</si>
  <si>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</si>
  <si>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</si>
  <si>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</si>
  <si>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</si>
  <si>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</si>
  <si>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</si>
  <si>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</si>
  <si>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</si>
  <si>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</si>
  <si>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</si>
  <si>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</si>
  <si>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</si>
  <si>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</si>
  <si>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</si>
  <si>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</si>
  <si>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</si>
  <si>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</si>
  <si>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</si>
  <si>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</si>
  <si>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</si>
  <si>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</si>
  <si>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</si>
  <si>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</si>
  <si>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</si>
  <si>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</si>
  <si>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</si>
  <si>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</si>
  <si>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</si>
  <si>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</si>
  <si>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</si>
  <si>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</si>
  <si>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</si>
  <si>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</si>
  <si>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</si>
  <si>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</si>
  <si>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</si>
  <si>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</si>
  <si>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</si>
  <si>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</si>
  <si>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</si>
  <si>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</si>
  <si>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</si>
  <si>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</si>
  <si>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</si>
  <si>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</si>
  <si>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</si>
  <si>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</si>
  <si>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</si>
  <si>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</si>
  <si>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</si>
  <si>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</si>
  <si>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</si>
  <si>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</si>
  <si>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</si>
  <si>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</si>
  <si>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</si>
  <si>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</si>
  <si>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</si>
  <si>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</si>
  <si>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</si>
  <si>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</si>
  <si>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</si>
  <si>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</si>
  <si>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</si>
  <si>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</si>
  <si>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</si>
  <si>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</si>
  <si>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</si>
  <si>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</si>
  <si>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</si>
  <si>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</si>
  <si>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</si>
  <si>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</si>
  <si>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</si>
  <si>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</si>
  <si>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</si>
  <si>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</si>
  <si>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</si>
  <si>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</si>
  <si>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</si>
  <si>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</si>
  <si>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</si>
  <si>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</si>
  <si>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</si>
  <si>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</si>
  <si>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</si>
  <si>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</si>
  <si>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</si>
  <si>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</si>
  <si>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</si>
  <si>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</si>
  <si>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</si>
  <si>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</si>
  <si>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</si>
  <si>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</si>
  <si>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</si>
  <si>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</si>
  <si>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</si>
  <si>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</si>
  <si>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</si>
  <si>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</si>
  <si>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</si>
  <si>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</si>
  <si>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</si>
  <si>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</si>
  <si>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</si>
  <si>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</si>
  <si>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</si>
  <si>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</si>
  <si>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</si>
  <si>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</si>
  <si>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</si>
  <si>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</si>
  <si>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</si>
  <si>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</si>
  <si>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</si>
  <si>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</si>
  <si>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</si>
  <si>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</si>
  <si>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</si>
  <si>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</si>
  <si>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</si>
  <si>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</si>
  <si>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</si>
  <si>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</si>
  <si>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</si>
  <si>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</si>
  <si>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</si>
  <si>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</si>
  <si>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</si>
  <si>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</si>
  <si>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</si>
  <si>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</si>
  <si>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</si>
  <si>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</si>
  <si>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</si>
  <si>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</si>
  <si>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</si>
  <si>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</si>
  <si>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</si>
  <si>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</si>
  <si>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</si>
  <si>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</si>
  <si>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</si>
  <si>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</si>
  <si>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</si>
  <si>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</si>
  <si>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</si>
  <si>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</si>
  <si>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</si>
  <si>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</si>
  <si>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</si>
  <si>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</si>
  <si>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</si>
  <si>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</si>
  <si>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</si>
  <si>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</si>
  <si>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</si>
  <si>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</si>
  <si>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</si>
  <si>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</si>
  <si>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</si>
  <si>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</si>
  <si>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</si>
  <si>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</si>
  <si>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</si>
  <si>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</si>
  <si>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</si>
  <si>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</si>
  <si>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</si>
  <si>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</si>
  <si>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</si>
  <si>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</si>
  <si>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</si>
  <si>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</si>
  <si>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</si>
  <si>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</si>
  <si>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</si>
  <si>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</si>
  <si>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</si>
  <si>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</si>
  <si>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</si>
  <si>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</si>
  <si>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</si>
  <si>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</si>
  <si>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</si>
  <si>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</si>
  <si>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</si>
  <si>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</si>
  <si>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</si>
  <si>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</si>
  <si>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</si>
  <si>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</si>
  <si>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</si>
  <si>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</si>
  <si>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</si>
  <si>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</si>
  <si>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</si>
  <si>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</si>
  <si>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</si>
  <si>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</si>
  <si>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</si>
  <si>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</si>
  <si>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</si>
  <si>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</si>
  <si>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</si>
  <si>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</si>
  <si>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</si>
  <si>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</si>
  <si>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</si>
  <si>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</si>
  <si>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</si>
  <si>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</si>
  <si>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</si>
  <si>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</si>
  <si>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</si>
  <si>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</si>
  <si>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</si>
  <si>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</si>
  <si>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</si>
  <si>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</si>
  <si>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</si>
  <si>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</si>
  <si>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</si>
  <si>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</si>
  <si>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</si>
  <si>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</si>
  <si>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</si>
  <si>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</si>
  <si>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</si>
  <si>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</si>
  <si>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</si>
  <si>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</si>
  <si>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</si>
  <si>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</si>
  <si>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</si>
  <si>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</si>
  <si>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</si>
  <si>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</si>
  <si>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</si>
  <si>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</si>
  <si>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</si>
  <si>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</si>
  <si>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</si>
  <si>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</si>
  <si>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</si>
  <si>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</si>
  <si>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</si>
  <si>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</si>
  <si>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</si>
  <si>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</si>
  <si>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</si>
  <si>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</si>
  <si>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</si>
  <si>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</si>
  <si>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</si>
  <si>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</si>
  <si>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</si>
  <si>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</si>
  <si>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</si>
  <si>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</si>
  <si>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</si>
  <si>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</si>
  <si>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</si>
  <si>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</si>
  <si>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</si>
  <si>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</si>
  <si>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</si>
  <si>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</si>
  <si>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</si>
  <si>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</si>
  <si>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</si>
  <si>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</si>
  <si>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</si>
  <si>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</si>
  <si>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</si>
  <si>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</si>
  <si>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</si>
  <si>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</si>
  <si>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</si>
  <si>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</si>
  <si>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</si>
  <si>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</si>
  <si>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</si>
  <si>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</si>
  <si>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</si>
  <si>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</si>
  <si>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</si>
  <si>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</si>
  <si>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</si>
  <si>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</si>
  <si>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</si>
  <si>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</si>
  <si>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</si>
  <si>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</si>
  <si>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</si>
  <si>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</si>
  <si>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</si>
  <si>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</si>
  <si>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</si>
  <si>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</si>
  <si>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</si>
  <si>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</si>
  <si>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</si>
  <si>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</si>
  <si>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</si>
  <si>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</si>
  <si>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</si>
  <si>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</si>
  <si>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</si>
  <si>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</si>
  <si>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</si>
  <si>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</si>
  <si>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</si>
  <si>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</si>
  <si>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</si>
  <si>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</si>
  <si>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</si>
  <si>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</si>
  <si>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</si>
  <si>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</si>
  <si>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</si>
  <si>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</si>
  <si>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</si>
  <si>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</si>
  <si>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</si>
  <si>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</si>
  <si>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</si>
  <si>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</si>
  <si>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</si>
  <si>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</si>
  <si>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</si>
  <si>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</si>
  <si>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</si>
  <si>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</si>
  <si>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</si>
  <si>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</si>
  <si>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</si>
  <si>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</si>
  <si>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</si>
  <si>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</si>
  <si>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</si>
  <si>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</si>
  <si>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</si>
  <si>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</si>
  <si>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</si>
  <si>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</si>
  <si>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</si>
  <si>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</si>
  <si>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</si>
  <si>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</si>
  <si>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</si>
  <si>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</si>
  <si>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</si>
  <si>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</si>
  <si>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</si>
  <si>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</si>
  <si>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</si>
  <si>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</si>
  <si>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</si>
  <si>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</si>
  <si>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</si>
  <si>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</si>
  <si>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</si>
  <si>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</si>
  <si>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</si>
  <si>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</si>
  <si>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</si>
  <si>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</si>
  <si>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</si>
  <si>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</si>
  <si>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</si>
  <si>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</si>
  <si>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</si>
  <si>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</si>
  <si>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</si>
  <si>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</si>
  <si>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</si>
  <si>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</si>
  <si>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</si>
  <si>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</si>
  <si>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</si>
  <si>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</si>
  <si>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</si>
  <si>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</si>
  <si>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</si>
  <si>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</si>
  <si>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</si>
  <si>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</si>
  <si>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</si>
  <si>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</si>
  <si>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</si>
  <si>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</si>
  <si>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</si>
  <si>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</si>
  <si>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</si>
  <si>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</si>
  <si>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</si>
  <si>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</si>
  <si>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</si>
  <si>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</si>
  <si>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</si>
  <si>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</si>
  <si>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</si>
  <si>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</si>
  <si>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</si>
  <si>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</si>
  <si>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</si>
  <si>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</si>
  <si>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</si>
  <si>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</si>
  <si>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</si>
  <si>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</si>
  <si>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</si>
  <si>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</si>
  <si>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</si>
  <si>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</si>
  <si>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</si>
  <si>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</si>
  <si>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</si>
  <si>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</si>
  <si>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</si>
  <si>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</si>
  <si>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</si>
  <si>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</si>
  <si>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</si>
  <si>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</si>
  <si>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</si>
  <si>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</si>
  <si>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</si>
  <si>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</si>
  <si>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</si>
  <si>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</si>
  <si>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</si>
  <si>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</si>
  <si>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</si>
  <si>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</si>
  <si>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</si>
  <si>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</si>
  <si>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</si>
  <si>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</si>
  <si>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</si>
  <si>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</si>
  <si>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</si>
  <si>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</si>
  <si>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</si>
  <si>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</si>
  <si>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</si>
  <si>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</si>
  <si>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</si>
  <si>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</si>
  <si>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</si>
  <si>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</si>
  <si>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</si>
  <si>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</si>
  <si>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</si>
  <si>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</si>
  <si>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</si>
  <si>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</si>
  <si>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</si>
  <si>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</si>
  <si>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</si>
  <si>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</si>
  <si>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</si>
  <si>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</si>
  <si>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</si>
  <si>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</si>
  <si>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</si>
  <si>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</si>
  <si>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</si>
  <si>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</si>
  <si>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</si>
  <si>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</si>
  <si>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</si>
  <si>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</si>
  <si>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</si>
  <si>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</si>
  <si>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</si>
  <si>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</si>
  <si>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</si>
  <si>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</si>
  <si>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</si>
  <si>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</si>
  <si>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</si>
  <si>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</si>
  <si>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</si>
  <si>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</si>
  <si>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</si>
  <si>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</si>
  <si>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</si>
  <si>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</si>
  <si>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</si>
  <si>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</si>
  <si>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</si>
  <si>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</si>
  <si>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</si>
  <si>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</si>
  <si>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</si>
  <si>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</si>
  <si>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</si>
  <si>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</si>
  <si>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</si>
  <si>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</si>
  <si>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</si>
  <si>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</si>
  <si>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</si>
  <si>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</si>
  <si>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</si>
  <si>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</si>
  <si>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</si>
  <si>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</si>
  <si>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</si>
  <si>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</si>
  <si>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</si>
  <si>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</si>
  <si>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</si>
  <si>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</si>
  <si>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</si>
  <si>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</si>
  <si>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</si>
  <si>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</si>
  <si>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</si>
  <si>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</si>
  <si>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</si>
  <si>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</si>
  <si>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</si>
  <si>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</si>
  <si>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</si>
  <si>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</si>
  <si>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</si>
  <si>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</si>
  <si>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</si>
  <si>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</si>
  <si>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</si>
  <si>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</si>
  <si>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</si>
  <si>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</si>
  <si>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</si>
  <si>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</si>
  <si>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</si>
  <si>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</si>
  <si>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</si>
  <si>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</si>
  <si>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</si>
  <si>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</si>
  <si>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</si>
  <si>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</si>
  <si>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</si>
  <si>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</si>
  <si>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</si>
  <si>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</si>
  <si>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</si>
  <si>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</si>
  <si>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</si>
  <si>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</si>
  <si>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</si>
  <si>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</si>
  <si>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</si>
  <si>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</si>
  <si>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</si>
  <si>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</si>
  <si>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</si>
  <si>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</si>
  <si>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</si>
  <si>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</si>
  <si>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</si>
  <si>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</si>
  <si>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</si>
  <si>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</si>
  <si>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</si>
  <si>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</si>
  <si>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</si>
  <si>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</si>
  <si>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</si>
  <si>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</si>
  <si>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</si>
  <si>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</si>
  <si>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</si>
  <si>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</si>
  <si>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</si>
  <si>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</si>
  <si>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</si>
  <si>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</si>
  <si>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</si>
  <si>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</si>
  <si>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</si>
  <si>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</si>
  <si>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</si>
  <si>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</si>
  <si>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</si>
  <si>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</si>
  <si>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</si>
  <si>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</si>
  <si>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</si>
  <si>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</si>
  <si>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</si>
  <si>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</si>
  <si>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</si>
  <si>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</si>
  <si>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</si>
  <si>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</si>
  <si>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</si>
  <si>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</si>
  <si>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</si>
  <si>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</si>
  <si>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</si>
  <si>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</si>
  <si>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</si>
  <si>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</si>
  <si>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</si>
  <si>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</si>
  <si>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</si>
  <si>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</si>
  <si>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</si>
  <si>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</si>
  <si>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</si>
  <si>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</si>
  <si>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</si>
  <si>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</si>
  <si>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</si>
  <si>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</si>
  <si>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</si>
  <si>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</si>
  <si>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</si>
  <si>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</si>
  <si>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</si>
  <si>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</si>
  <si>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</si>
  <si>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</si>
  <si>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</si>
  <si>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</si>
  <si>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</si>
  <si>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</si>
  <si>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</si>
  <si>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</si>
  <si>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</si>
  <si>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</si>
  <si>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</si>
  <si>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</si>
  <si>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</si>
  <si>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</si>
  <si>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</si>
  <si>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</si>
  <si>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</si>
  <si>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</si>
  <si>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</si>
  <si>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</si>
  <si>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</si>
  <si>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</si>
  <si>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</si>
  <si>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</si>
  <si>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</si>
  <si>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</si>
  <si>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</si>
  <si>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</si>
  <si>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</si>
  <si>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</si>
  <si>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</si>
  <si>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</si>
  <si>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</si>
  <si>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</si>
  <si>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</si>
  <si>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</si>
  <si>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</si>
  <si>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</si>
  <si>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</si>
  <si>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</si>
  <si>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</si>
  <si>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</si>
  <si>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</si>
  <si>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</si>
  <si>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</si>
  <si>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</si>
  <si>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</si>
  <si>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</si>
  <si>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</si>
  <si>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</si>
  <si>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</si>
  <si>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</si>
  <si>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</si>
  <si>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</si>
  <si>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</si>
  <si>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</si>
  <si>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</si>
  <si>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</si>
  <si>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</si>
  <si>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</si>
  <si>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</si>
  <si>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</si>
  <si>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</si>
  <si>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</si>
  <si>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</si>
  <si>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</si>
  <si>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</si>
  <si>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</si>
  <si>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</si>
  <si>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</si>
  <si>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</si>
  <si>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</si>
  <si>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</si>
  <si>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</si>
  <si>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</si>
  <si>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</si>
  <si>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</si>
  <si>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</si>
  <si>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</si>
  <si>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</si>
  <si>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</si>
  <si>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</si>
  <si>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</si>
  <si>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</si>
  <si>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</si>
  <si>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</si>
  <si>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</si>
  <si>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</si>
  <si>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</si>
  <si>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</si>
  <si>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</si>
  <si>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</si>
  <si>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</si>
  <si>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</si>
  <si>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</si>
  <si>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</si>
  <si>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</si>
  <si>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</si>
  <si>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</si>
  <si>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</si>
  <si>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</si>
  <si>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</si>
  <si>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</si>
  <si>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</si>
  <si>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</si>
  <si>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</si>
  <si>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</si>
  <si>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</si>
  <si>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</si>
  <si>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</si>
  <si>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</si>
  <si>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</si>
  <si>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</si>
  <si>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</si>
  <si>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</si>
  <si>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</si>
  <si>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</si>
  <si>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</si>
  <si>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</si>
  <si>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</si>
  <si>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</si>
  <si>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</si>
  <si>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</si>
  <si>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</si>
  <si>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</si>
  <si>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</si>
  <si>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</si>
  <si>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</si>
  <si>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</si>
  <si>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</si>
  <si>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</si>
  <si>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</si>
  <si>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</si>
  <si>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</si>
  <si>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</si>
  <si>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</si>
  <si>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</si>
  <si>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</si>
  <si>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</si>
  <si>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</si>
  <si>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</si>
  <si>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</si>
  <si>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</si>
  <si>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</si>
  <si>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</si>
  <si>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</si>
  <si>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</si>
  <si>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</si>
  <si>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</si>
  <si>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</si>
  <si>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</si>
  <si>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</si>
  <si>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</si>
  <si>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</si>
  <si>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</si>
  <si>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</si>
  <si>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</si>
  <si>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</si>
  <si>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</si>
  <si>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</si>
  <si>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</si>
  <si>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</si>
  <si>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</si>
  <si>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</si>
  <si>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</si>
  <si>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</si>
  <si>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</si>
  <si>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</si>
  <si>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</si>
  <si>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</si>
  <si>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</si>
  <si>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</si>
  <si>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</si>
  <si>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</si>
  <si>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</si>
  <si>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</si>
  <si>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</si>
  <si>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</si>
  <si>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</si>
  <si>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</si>
  <si>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</si>
  <si>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</si>
  <si>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</si>
  <si>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</si>
  <si>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</si>
  <si>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</si>
  <si>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</si>
  <si>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</si>
  <si>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</si>
  <si>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</si>
  <si>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</si>
  <si>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</si>
  <si>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</si>
  <si>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</si>
  <si>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</si>
  <si>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</si>
  <si>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</si>
  <si>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</si>
  <si>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</si>
  <si>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</si>
  <si>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</si>
  <si>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</si>
  <si>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</si>
  <si>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</si>
  <si>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</si>
  <si>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</si>
  <si>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</si>
  <si>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</si>
  <si>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</si>
  <si>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</si>
  <si>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</si>
  <si>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</si>
  <si>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</si>
  <si>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</si>
  <si>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</si>
  <si>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</si>
  <si>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</si>
  <si>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</si>
  <si>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</si>
  <si>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</si>
  <si>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</si>
  <si>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</si>
  <si>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</si>
  <si>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</si>
  <si>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</si>
  <si>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</si>
  <si>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</si>
  <si>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</si>
  <si>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</si>
  <si>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</si>
  <si>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</si>
  <si>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</si>
  <si>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</si>
  <si>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</si>
  <si>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</si>
  <si>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</si>
  <si>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</si>
  <si>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</si>
  <si>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</si>
  <si>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</si>
  <si>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</si>
  <si>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</si>
  <si>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</si>
  <si>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</si>
  <si>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</si>
  <si>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</si>
  <si>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</si>
  <si>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</si>
  <si>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</si>
  <si>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</si>
  <si>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</si>
  <si>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</si>
  <si>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</si>
  <si>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</si>
  <si>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</si>
  <si>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</si>
  <si>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</si>
  <si>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</si>
  <si>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</si>
  <si>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</si>
  <si>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</si>
  <si>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</si>
  <si>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</si>
  <si>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</si>
  <si>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</si>
  <si>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</si>
  <si>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</si>
  <si>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</si>
  <si>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</si>
  <si>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</si>
  <si>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</si>
  <si>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</si>
  <si>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</si>
  <si>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</si>
  <si>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</si>
  <si>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</si>
  <si>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</si>
  <si>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</si>
  <si>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</si>
  <si>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</si>
  <si>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</si>
  <si>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</si>
  <si>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</si>
  <si>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</si>
  <si>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</si>
  <si>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</si>
  <si>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</si>
  <si>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</si>
  <si>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</si>
  <si>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</si>
  <si>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</si>
  <si>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</si>
  <si>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</si>
  <si>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</si>
  <si>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</si>
  <si>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</si>
  <si>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</si>
  <si>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</si>
  <si>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</si>
  <si>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</si>
  <si>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</si>
  <si>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</si>
  <si>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</si>
  <si>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</si>
  <si>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</si>
  <si>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</si>
  <si>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</si>
  <si>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</si>
  <si>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</si>
  <si>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</si>
  <si>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</si>
  <si>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</si>
  <si>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</si>
  <si>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</si>
  <si>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</si>
  <si>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</si>
  <si>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</si>
  <si>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</si>
  <si>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</si>
  <si>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</si>
  <si>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</si>
  <si>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</si>
  <si>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</si>
  <si>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</si>
  <si>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</si>
  <si>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</si>
  <si>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</si>
  <si>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</si>
  <si>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</si>
  <si>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</si>
  <si>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</si>
  <si>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</si>
  <si>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</si>
  <si>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</si>
  <si>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</si>
  <si>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</si>
  <si>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</si>
  <si>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</si>
  <si>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</si>
  <si>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</si>
  <si>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</si>
  <si>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</si>
  <si>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</si>
  <si>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</si>
  <si>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</si>
  <si>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</si>
  <si>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</si>
  <si>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</si>
  <si>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</si>
  <si>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</si>
  <si>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</si>
  <si>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</si>
  <si>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</si>
  <si>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</si>
  <si>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</si>
  <si>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</si>
  <si>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</si>
  <si>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</si>
  <si>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</si>
  <si>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</si>
  <si>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</si>
  <si>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</si>
  <si>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</si>
  <si>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</si>
  <si>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</si>
  <si>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</si>
  <si>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</si>
  <si>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</si>
  <si>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</si>
  <si>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</si>
  <si>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</si>
  <si>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</si>
  <si>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</si>
  <si>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</si>
  <si>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</si>
  <si>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</si>
  <si>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</si>
  <si>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</si>
  <si>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</si>
  <si>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</si>
  <si>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</si>
  <si>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</si>
  <si>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</si>
  <si>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</si>
  <si>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</si>
  <si>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</si>
  <si>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</si>
  <si>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</si>
  <si>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</si>
  <si>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</si>
  <si>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</si>
  <si>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</si>
  <si>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</si>
  <si>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</si>
  <si>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</si>
  <si>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</si>
  <si>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</si>
  <si>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</si>
  <si>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</si>
  <si>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</si>
  <si>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</si>
  <si>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</si>
  <si>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</si>
  <si>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</si>
  <si>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</si>
  <si>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</si>
  <si>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</si>
  <si>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</si>
  <si>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</si>
  <si>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</si>
  <si>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</si>
  <si>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</si>
  <si>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</si>
  <si>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</si>
  <si>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</si>
  <si>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</si>
  <si>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</si>
  <si>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</si>
  <si>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</si>
  <si>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</si>
  <si>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</si>
  <si>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</si>
  <si>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</si>
  <si>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</si>
  <si>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</si>
  <si>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</si>
  <si>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</si>
  <si>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</si>
  <si>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</si>
  <si>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</si>
  <si>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</si>
  <si>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</si>
  <si>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</si>
  <si>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</si>
  <si>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</si>
  <si>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</si>
  <si>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</si>
  <si>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</si>
  <si>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</si>
  <si>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</si>
  <si>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</si>
  <si>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</si>
  <si>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</si>
  <si>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</si>
  <si>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</si>
  <si>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</si>
  <si>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</si>
  <si>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</si>
  <si>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</si>
  <si>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</si>
  <si>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</si>
  <si>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</si>
  <si>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</si>
  <si>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</si>
  <si>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</si>
  <si>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</si>
  <si>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</si>
  <si>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</si>
  <si>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</si>
  <si>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</si>
  <si>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</si>
  <si>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</si>
  <si>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</si>
  <si>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</si>
  <si>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</si>
  <si>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</si>
  <si>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</si>
  <si>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</si>
  <si>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</si>
  <si>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</si>
  <si>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</si>
  <si>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</si>
  <si>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</si>
  <si>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</si>
  <si>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</si>
  <si>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</si>
  <si>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</si>
  <si>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</si>
  <si>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</si>
  <si>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</si>
  <si>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</si>
  <si>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</si>
  <si>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</si>
  <si>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</si>
  <si>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</si>
  <si>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</si>
  <si>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</si>
  <si>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</si>
  <si>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</si>
  <si>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</si>
  <si>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</si>
  <si>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</si>
  <si>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</si>
  <si>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</si>
  <si>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</si>
  <si>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</si>
  <si>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</si>
  <si>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</si>
  <si>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</si>
  <si>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</si>
  <si>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</si>
  <si>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</si>
  <si>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</si>
  <si>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</si>
  <si>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</si>
  <si>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</si>
  <si>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</si>
  <si>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</si>
  <si>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</si>
  <si>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</si>
  <si>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</si>
  <si>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</si>
  <si>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</si>
  <si>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</si>
  <si>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</si>
  <si>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</si>
  <si>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</si>
  <si>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</si>
  <si>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</si>
  <si>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</si>
  <si>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</si>
  <si>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</si>
  <si>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</si>
  <si>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</si>
  <si>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</si>
  <si>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</si>
  <si>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</si>
  <si>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</si>
  <si>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</si>
  <si>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</si>
  <si>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</si>
  <si>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</si>
  <si>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</si>
  <si>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</si>
  <si>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</si>
  <si>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</si>
  <si>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</si>
  <si>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</si>
  <si>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</si>
  <si>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</si>
  <si>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</si>
  <si>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</si>
  <si>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</si>
  <si>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</si>
  <si>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</si>
  <si>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</si>
  <si>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</si>
  <si>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</si>
  <si>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</si>
  <si>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</si>
  <si>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</si>
  <si>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</si>
  <si>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</si>
  <si>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</si>
  <si>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</si>
  <si>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</si>
  <si>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</si>
  <si>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</si>
  <si>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</si>
  <si>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</si>
  <si>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</si>
  <si>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</si>
  <si>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</si>
  <si>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</si>
  <si>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</si>
  <si>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</si>
  <si>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</si>
  <si>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</si>
  <si>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</si>
  <si>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</si>
  <si>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</si>
  <si>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</si>
  <si>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</si>
  <si>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</si>
  <si>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</si>
  <si>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</si>
  <si>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</si>
  <si>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</si>
  <si>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</si>
  <si>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</si>
  <si>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</si>
  <si>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</si>
  <si>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</si>
  <si>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</si>
  <si>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</si>
  <si>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</si>
  <si>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</si>
  <si>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</si>
  <si>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</si>
  <si>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</si>
  <si>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</si>
  <si>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</si>
  <si>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</si>
  <si>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</si>
  <si>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</si>
  <si>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</si>
  <si>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</si>
  <si>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</si>
  <si>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</si>
  <si>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</si>
  <si>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</si>
  <si>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</si>
  <si>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</si>
  <si>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</si>
  <si>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</si>
  <si>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</si>
  <si>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</si>
  <si>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</si>
  <si>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</si>
  <si>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</si>
  <si>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</si>
  <si>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</si>
  <si>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</si>
  <si>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</si>
  <si>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</si>
  <si>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</si>
  <si>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</si>
  <si>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</si>
  <si>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</si>
  <si>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</si>
  <si>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</si>
  <si>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</si>
  <si>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</si>
  <si>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</si>
  <si>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</si>
  <si>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</si>
  <si>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</si>
  <si>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</si>
  <si>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</si>
  <si>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</si>
  <si>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</si>
  <si>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</si>
  <si>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</si>
  <si>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</si>
  <si>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</si>
  <si>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</si>
  <si>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</si>
  <si>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</si>
  <si>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</si>
  <si>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</si>
  <si>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</si>
  <si>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</si>
  <si>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</si>
  <si>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</si>
  <si>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</si>
  <si>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</si>
  <si>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</si>
  <si>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</si>
  <si>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</si>
  <si>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</si>
  <si>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</si>
  <si>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</si>
  <si>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</si>
  <si>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</si>
  <si>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</si>
  <si>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</si>
  <si>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</si>
  <si>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</si>
  <si>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</si>
  <si>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</si>
  <si>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</si>
  <si>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</si>
  <si>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</si>
  <si>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</si>
  <si>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</si>
  <si>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</si>
  <si>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</si>
  <si>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</si>
  <si>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</si>
  <si>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</si>
  <si>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</si>
  <si>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</si>
  <si>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</si>
  <si>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</si>
  <si>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</si>
  <si>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</si>
  <si>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</si>
  <si>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</si>
  <si>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</si>
  <si>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</si>
  <si>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</si>
  <si>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</si>
  <si>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</si>
  <si>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</si>
  <si>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</si>
  <si>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</si>
  <si>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</si>
  <si>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</si>
  <si>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</si>
  <si>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</si>
  <si>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</si>
  <si>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</si>
  <si>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</si>
  <si>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</si>
  <si>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</si>
  <si>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</si>
  <si>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</si>
  <si>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</si>
  <si>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</si>
  <si>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</si>
  <si>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</si>
  <si>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</si>
  <si>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</si>
  <si>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</si>
  <si>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</si>
  <si>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</si>
  <si>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</si>
  <si>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</si>
  <si>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</si>
  <si>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</si>
  <si>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</si>
  <si>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</si>
  <si>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</si>
  <si>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</si>
  <si>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</si>
  <si>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</si>
  <si>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</si>
  <si>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</si>
  <si>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</si>
  <si>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</si>
  <si>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</si>
  <si>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</si>
  <si>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</si>
  <si>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</si>
  <si>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</si>
  <si>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</si>
  <si>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</si>
  <si>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</si>
  <si>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</si>
  <si>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</si>
  <si>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</si>
  <si>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</si>
  <si>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</si>
  <si>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</si>
  <si>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</si>
  <si>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</si>
  <si>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</si>
  <si>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</si>
  <si>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</si>
  <si>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</si>
  <si>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</si>
  <si>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</si>
  <si>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</si>
  <si>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</si>
  <si>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</si>
  <si>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</si>
  <si>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</si>
  <si>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</si>
  <si>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</si>
  <si>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</si>
  <si>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</si>
  <si>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</si>
  <si>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</si>
  <si>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</si>
  <si>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</si>
  <si>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</si>
  <si>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</si>
  <si>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</si>
  <si>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</si>
  <si>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</si>
  <si>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</si>
  <si>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</si>
  <si>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</si>
  <si>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</si>
  <si>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</si>
  <si>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</si>
  <si>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</si>
  <si>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</si>
  <si>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</si>
  <si>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</si>
  <si>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</si>
  <si>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</si>
  <si>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</si>
  <si>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</si>
  <si>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</si>
  <si>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</si>
  <si>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</si>
  <si>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</si>
  <si>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</si>
  <si>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</si>
  <si>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</si>
  <si>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</si>
  <si>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</si>
  <si>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</si>
  <si>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</si>
  <si>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</si>
  <si>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</si>
  <si>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</si>
  <si>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</si>
  <si>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</si>
  <si>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</si>
  <si>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</si>
  <si>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</si>
  <si>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</si>
  <si>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</si>
  <si>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</si>
  <si>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</si>
  <si>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</si>
  <si>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</si>
  <si>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</si>
  <si>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</si>
  <si>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</si>
  <si>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</si>
  <si>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</si>
  <si>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</si>
  <si>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</si>
  <si>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</si>
  <si>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</si>
  <si>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</si>
  <si>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</si>
  <si>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</si>
  <si>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</si>
  <si>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</si>
  <si>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</si>
  <si>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</si>
  <si>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</si>
  <si>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</si>
  <si>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</si>
  <si>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</si>
  <si>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</si>
  <si>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</si>
  <si>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</si>
  <si>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</si>
  <si>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</si>
  <si>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</si>
  <si>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</si>
  <si>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</si>
  <si>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</si>
  <si>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</si>
  <si>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</si>
  <si>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</si>
  <si>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</si>
  <si>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</si>
  <si>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</si>
  <si>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</si>
  <si>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</si>
  <si>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</si>
  <si>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</si>
  <si>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</si>
  <si>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</si>
  <si>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</si>
  <si>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</si>
  <si>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</si>
  <si>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</si>
  <si>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</si>
  <si>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</si>
  <si>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</si>
  <si>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</si>
  <si>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</si>
  <si>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</si>
  <si>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</si>
  <si>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</si>
  <si>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</si>
  <si>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</si>
  <si>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</si>
  <si>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</si>
  <si>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</si>
  <si>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</si>
  <si>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</si>
  <si>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</si>
  <si>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</si>
  <si>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</si>
  <si>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</si>
  <si>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</si>
  <si>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</si>
  <si>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</si>
  <si>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</si>
  <si>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</si>
  <si>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</si>
  <si>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</si>
  <si>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</si>
  <si>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</si>
  <si>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</si>
  <si>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</si>
  <si>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</si>
  <si>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</si>
  <si>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</si>
  <si>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</si>
  <si>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</si>
  <si>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</si>
  <si>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</si>
  <si>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</si>
  <si>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</si>
  <si>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</si>
  <si>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</si>
  <si>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</si>
  <si>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</si>
  <si>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</si>
  <si>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</si>
  <si>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</si>
  <si>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</si>
  <si>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</si>
  <si>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</si>
  <si>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</si>
  <si>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</si>
  <si>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</si>
  <si>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</si>
  <si>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</si>
  <si>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</si>
  <si>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</si>
  <si>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</si>
  <si>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</si>
  <si>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</si>
  <si>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</si>
  <si>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</si>
  <si>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</si>
  <si>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</si>
  <si>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</si>
  <si>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</si>
  <si>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</si>
  <si>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</si>
  <si>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</si>
  <si>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</si>
  <si>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</si>
  <si>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</si>
  <si>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</si>
  <si>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</si>
  <si>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</si>
  <si>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</si>
  <si>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</si>
  <si>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</si>
  <si>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</si>
  <si>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</si>
  <si>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</si>
  <si>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</si>
  <si>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</si>
  <si>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</si>
  <si>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</si>
  <si>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</si>
  <si>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</si>
  <si>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</si>
  <si>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</si>
  <si>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</si>
  <si>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</si>
  <si>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</si>
  <si>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</si>
  <si>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</si>
  <si>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</si>
  <si>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</si>
  <si>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</si>
  <si>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</si>
  <si>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</si>
  <si>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</si>
  <si>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</si>
  <si>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</si>
  <si>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</si>
  <si>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</si>
  <si>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</si>
  <si>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</si>
  <si>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</si>
  <si>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</si>
  <si>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</si>
  <si>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</si>
  <si>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</si>
  <si>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</si>
  <si>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</si>
  <si>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</si>
  <si>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</si>
  <si>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</si>
  <si>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</si>
  <si>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</si>
  <si>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</si>
  <si>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</si>
  <si>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</si>
  <si>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</si>
  <si>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</si>
  <si>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</si>
  <si>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</si>
  <si>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</si>
  <si>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</si>
  <si>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</si>
  <si>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</si>
  <si>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</si>
  <si>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</si>
  <si>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</si>
  <si>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</si>
  <si>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</si>
  <si>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</si>
  <si>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</si>
  <si>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</si>
  <si>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</si>
  <si>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</si>
  <si>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</si>
  <si>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</si>
  <si>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</si>
  <si>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</si>
  <si>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</si>
  <si>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</si>
  <si>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</si>
  <si>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</si>
  <si>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</si>
  <si>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</si>
  <si>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</si>
  <si>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</si>
  <si>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</si>
  <si>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</si>
  <si>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</si>
  <si>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</si>
  <si>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</si>
  <si>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</si>
  <si>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</si>
  <si>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</si>
  <si>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</si>
  <si>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</si>
  <si>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</si>
  <si>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</si>
  <si>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</si>
  <si>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</si>
  <si>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</si>
  <si>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</si>
  <si>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</si>
  <si>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</si>
  <si>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</si>
  <si>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</si>
  <si>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</si>
  <si>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</si>
  <si>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</si>
  <si>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</si>
  <si>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</si>
  <si>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</si>
  <si>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</si>
  <si>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</si>
  <si>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</si>
  <si>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</si>
  <si>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</si>
  <si>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</si>
  <si>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</si>
  <si>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</si>
  <si>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</si>
  <si>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</si>
  <si>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</si>
  <si>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</si>
  <si>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</si>
  <si>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</si>
  <si>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</si>
  <si>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</si>
  <si>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</si>
  <si>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</si>
  <si>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</si>
  <si>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</si>
  <si>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</si>
  <si>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</si>
  <si>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</si>
  <si>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</si>
  <si>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</si>
  <si>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</si>
  <si>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</si>
  <si>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</si>
  <si>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</si>
  <si>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</si>
  <si>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</si>
  <si>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</si>
  <si>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</si>
  <si>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</si>
  <si>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</si>
  <si>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</si>
  <si>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</si>
  <si>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</si>
  <si>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</si>
  <si>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</si>
  <si>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</si>
  <si>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</si>
  <si>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</si>
  <si>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</si>
  <si>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</si>
  <si>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</si>
  <si>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</si>
  <si>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</si>
  <si>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</si>
  <si>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</si>
  <si>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</si>
  <si>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</si>
  <si>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</si>
  <si>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</si>
  <si>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</si>
  <si>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</si>
  <si>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</si>
  <si>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</si>
  <si>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</si>
  <si>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</si>
  <si>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</si>
  <si>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</si>
  <si>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</si>
  <si>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</si>
  <si>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</si>
  <si>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</si>
  <si>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</si>
  <si>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</si>
  <si>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</si>
  <si>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</si>
  <si>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</si>
  <si>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</si>
  <si>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</si>
  <si>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</si>
  <si>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</si>
  <si>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</si>
  <si>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</si>
  <si>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</si>
  <si>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</si>
  <si>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</si>
  <si>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</si>
  <si>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</si>
  <si>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</si>
  <si>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</si>
  <si>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</si>
  <si>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</si>
  <si>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</si>
  <si>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</si>
  <si>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</si>
  <si>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</si>
  <si>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</si>
  <si>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</si>
  <si>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</si>
  <si>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</si>
  <si>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</si>
  <si>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</si>
  <si>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</si>
  <si>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</si>
  <si>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</si>
  <si>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</si>
  <si>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</si>
  <si>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</si>
  <si>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</si>
  <si>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</si>
  <si>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</si>
  <si>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</si>
  <si>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</si>
  <si>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</si>
  <si>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</si>
  <si>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</si>
  <si>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</si>
  <si>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</si>
  <si>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</si>
  <si>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</si>
  <si>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</si>
  <si>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</si>
  <si>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</si>
  <si>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</si>
  <si>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</si>
  <si>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</si>
  <si>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</si>
  <si>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</si>
  <si>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</si>
  <si>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</si>
  <si>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</si>
  <si>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</si>
  <si>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</si>
  <si>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</si>
  <si>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</si>
  <si>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</si>
  <si>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</si>
  <si>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</si>
  <si>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</si>
  <si>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</si>
  <si>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</si>
  <si>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</si>
  <si>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</si>
  <si>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</si>
  <si>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</si>
  <si>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</si>
  <si>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</si>
  <si>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</si>
  <si>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</si>
  <si>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</si>
  <si>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</si>
  <si>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</si>
  <si>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</si>
  <si>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</si>
  <si>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</si>
  <si>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</si>
  <si>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</si>
  <si>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</si>
  <si>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</si>
  <si>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</si>
  <si>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</si>
  <si>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</si>
  <si>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</si>
  <si>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</si>
  <si>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</si>
  <si>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</si>
  <si>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</si>
  <si>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</si>
  <si>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</si>
  <si>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</si>
  <si>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</si>
  <si>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</si>
  <si>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</si>
  <si>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</si>
  <si>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</si>
  <si>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</si>
  <si>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</si>
  <si>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</si>
  <si>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</si>
  <si>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</si>
  <si>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</si>
  <si>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</si>
  <si>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</si>
  <si>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</si>
  <si>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</si>
  <si>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</si>
  <si>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</si>
  <si>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</si>
  <si>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</si>
  <si>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</si>
  <si>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</si>
  <si>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</si>
  <si>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</si>
  <si>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</si>
  <si>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</si>
  <si>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</si>
  <si>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</si>
  <si>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</si>
  <si>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</si>
  <si>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</si>
  <si>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</si>
  <si>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</si>
  <si>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</si>
  <si>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</si>
  <si>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</si>
  <si>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</si>
  <si>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</si>
  <si>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</si>
  <si>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</si>
  <si>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</si>
  <si>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</si>
  <si>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</si>
  <si>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</si>
  <si>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</si>
  <si>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</si>
  <si>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</si>
  <si>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</si>
  <si>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</si>
  <si>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</si>
  <si>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</si>
  <si>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</si>
  <si>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</si>
  <si>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</si>
  <si>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</si>
  <si>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</si>
  <si>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</si>
  <si>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</si>
  <si>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</si>
  <si>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</si>
  <si>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</si>
  <si>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</si>
  <si>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</si>
  <si>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</si>
  <si>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</si>
  <si>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</si>
  <si>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</si>
  <si>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</si>
  <si>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</si>
  <si>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</si>
  <si>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</si>
  <si>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</si>
  <si>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</si>
  <si>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</si>
  <si>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</si>
  <si>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</si>
  <si>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</si>
  <si>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</si>
  <si>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</si>
  <si>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</si>
  <si>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</si>
  <si>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</si>
  <si>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</si>
  <si>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</si>
  <si>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</si>
  <si>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</si>
  <si>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</si>
  <si>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</si>
  <si>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</si>
  <si>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</si>
  <si>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</si>
  <si>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</si>
  <si>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</si>
  <si>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</si>
  <si>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</si>
  <si>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</si>
  <si>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</si>
  <si>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</si>
  <si>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</si>
  <si>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</si>
  <si>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</si>
  <si>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</si>
  <si>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</si>
  <si>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</si>
  <si>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</si>
  <si>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</si>
  <si>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</si>
  <si>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</si>
  <si>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</si>
  <si>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</si>
  <si>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</si>
  <si>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</si>
  <si>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</si>
  <si>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</si>
  <si>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</si>
  <si>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</si>
  <si>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</si>
  <si>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</si>
  <si>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</si>
  <si>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</si>
  <si>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</si>
  <si>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</si>
  <si>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</si>
  <si>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</si>
  <si>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</si>
  <si>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</si>
  <si>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</si>
  <si>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</si>
  <si>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</si>
  <si>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</si>
  <si>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</si>
  <si>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</si>
  <si>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</si>
  <si>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</si>
  <si>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</si>
  <si>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</si>
  <si>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</si>
  <si>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</si>
  <si>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</si>
  <si>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</si>
  <si>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</si>
  <si>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</si>
  <si>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</si>
  <si>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</si>
  <si>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</si>
  <si>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</si>
  <si>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</si>
  <si>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</si>
  <si>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</si>
  <si>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</si>
  <si>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</si>
  <si>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</si>
  <si>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</si>
  <si>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</si>
  <si>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</si>
  <si>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</si>
  <si>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</si>
  <si>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</si>
  <si>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</si>
  <si>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</si>
  <si>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</si>
  <si>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</si>
  <si>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</si>
  <si>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</si>
  <si>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</si>
  <si>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</si>
  <si>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</si>
  <si>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</si>
  <si>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</si>
  <si>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</si>
  <si>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</si>
  <si>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</si>
  <si>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</si>
  <si>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</si>
  <si>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</si>
  <si>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</si>
  <si>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</si>
  <si>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</si>
  <si>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</si>
  <si>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</si>
  <si>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</si>
  <si>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</si>
  <si>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</si>
  <si>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</si>
  <si>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</si>
  <si>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</si>
  <si>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</si>
  <si>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</si>
  <si>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</si>
  <si>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</si>
  <si>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</si>
  <si>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</si>
  <si>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</si>
  <si>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</si>
  <si>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</si>
  <si>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</si>
  <si>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</si>
  <si>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</si>
  <si>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</si>
  <si>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</si>
  <si>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</si>
  <si>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</si>
  <si>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</si>
  <si>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</si>
  <si>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</si>
  <si>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</si>
  <si>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</si>
  <si>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</si>
  <si>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</si>
  <si>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</si>
  <si>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</si>
  <si>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</si>
  <si>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</si>
  <si>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</si>
  <si>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</si>
  <si>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</si>
  <si>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</si>
  <si>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</si>
  <si>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</si>
  <si>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</si>
  <si>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</si>
  <si>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</si>
  <si>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</si>
  <si>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</si>
  <si>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</si>
  <si>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</si>
  <si>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</si>
  <si>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</si>
  <si>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</si>
  <si>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</si>
  <si>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</si>
  <si>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</si>
  <si>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</si>
  <si>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</si>
  <si>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</si>
  <si>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</si>
  <si>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</si>
  <si>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</si>
  <si>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</si>
  <si>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</si>
  <si>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</si>
  <si>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</si>
  <si>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</si>
  <si>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</si>
  <si>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</si>
  <si>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</si>
  <si>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</si>
  <si>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</si>
  <si>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</si>
  <si>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</si>
  <si>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</si>
  <si>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</si>
  <si>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</si>
  <si>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</si>
  <si>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</si>
  <si>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</si>
  <si>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</si>
  <si>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</si>
  <si>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</si>
  <si>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</si>
  <si>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</si>
  <si>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</si>
  <si>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</si>
  <si>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</si>
  <si>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</si>
  <si>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</si>
  <si>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</si>
  <si>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</si>
  <si>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</si>
  <si>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</si>
  <si>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</si>
  <si>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</si>
  <si>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</si>
  <si>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</si>
  <si>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</si>
  <si>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</si>
  <si>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</si>
  <si>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</si>
  <si>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</si>
  <si>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</si>
  <si>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</si>
  <si>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</si>
  <si>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</si>
  <si>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</si>
  <si>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</si>
  <si>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</si>
  <si>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</si>
  <si>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</si>
  <si>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</si>
  <si>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</si>
  <si>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</si>
  <si>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</si>
  <si>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</si>
  <si>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</si>
  <si>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</si>
  <si>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</si>
  <si>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</si>
  <si>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</si>
  <si>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</si>
  <si>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</si>
  <si>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</si>
  <si>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</si>
  <si>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</si>
  <si>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</si>
  <si>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</si>
  <si>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</si>
  <si>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</si>
  <si>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</si>
  <si>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</si>
  <si>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</si>
  <si>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</si>
  <si>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</si>
  <si>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</si>
  <si>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</si>
  <si>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</si>
  <si>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</si>
  <si>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</si>
  <si>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</si>
  <si>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</si>
  <si>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</si>
  <si>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</si>
  <si>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</si>
  <si>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</si>
  <si>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</si>
  <si>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</si>
  <si>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</si>
  <si>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</si>
  <si>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</si>
  <si>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</si>
  <si>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</si>
  <si>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</si>
  <si>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</si>
  <si>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</si>
  <si>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</si>
  <si>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</si>
  <si>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</si>
  <si>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</si>
  <si>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</si>
  <si>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</si>
  <si>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</si>
  <si>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</si>
  <si>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</si>
  <si>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</si>
  <si>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</si>
  <si>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</si>
  <si>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</si>
  <si>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</si>
  <si>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</si>
  <si>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</si>
  <si>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</si>
  <si>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</si>
  <si>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</si>
  <si>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</si>
  <si>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</si>
  <si>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</si>
  <si>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</si>
  <si>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</si>
  <si>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</si>
  <si>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</si>
  <si>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</si>
  <si>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</si>
  <si>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</si>
  <si>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</si>
  <si>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</si>
  <si>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</si>
  <si>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</si>
  <si>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</si>
  <si>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</si>
  <si>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</si>
  <si>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</si>
  <si>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</si>
  <si>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</si>
  <si>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</si>
  <si>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</si>
  <si>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</si>
  <si>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</si>
  <si>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</si>
  <si>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</si>
  <si>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</si>
  <si>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</si>
  <si>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</si>
  <si>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</si>
  <si>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</si>
  <si>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</si>
  <si>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</si>
  <si>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</si>
  <si>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</si>
  <si>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</si>
  <si>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</si>
  <si>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</si>
  <si>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</si>
  <si>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</si>
  <si>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</si>
  <si>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</si>
  <si>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</si>
  <si>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</si>
  <si>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</si>
  <si>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</si>
  <si>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</si>
  <si>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</si>
  <si>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</si>
  <si>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</si>
  <si>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</si>
  <si>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</si>
  <si>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</si>
  <si>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</si>
  <si>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</si>
  <si>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</si>
  <si>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</si>
  <si>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</si>
  <si>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</si>
  <si>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</si>
  <si>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</si>
  <si>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</si>
  <si>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</si>
  <si>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</si>
  <si>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</si>
  <si>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</si>
  <si>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</si>
  <si>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</si>
  <si>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</si>
  <si>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</si>
  <si>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</si>
  <si>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</si>
  <si>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</si>
  <si>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</si>
  <si>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</si>
  <si>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</si>
  <si>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</si>
  <si>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</si>
  <si>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</si>
  <si>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</si>
  <si>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</si>
  <si>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</si>
  <si>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</si>
  <si>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</si>
  <si>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</si>
  <si>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</si>
  <si>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</si>
  <si>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</si>
  <si>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</si>
  <si>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</si>
  <si>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</si>
  <si>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</si>
  <si>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</si>
  <si>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</si>
  <si>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</si>
  <si>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</si>
  <si>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</si>
  <si>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</si>
  <si>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</si>
  <si>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</si>
  <si>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</si>
  <si>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</si>
  <si>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</si>
  <si>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</si>
  <si>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</si>
  <si>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</si>
  <si>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</si>
  <si>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</si>
  <si>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</si>
  <si>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</si>
  <si>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</si>
  <si>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</si>
  <si>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</si>
  <si>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</si>
  <si>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</si>
  <si>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</si>
  <si>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</si>
  <si>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</si>
  <si>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</si>
  <si>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</si>
  <si>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</si>
  <si>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</si>
  <si>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</si>
  <si>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</si>
  <si>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</si>
  <si>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</si>
  <si>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</si>
  <si>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</si>
  <si>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</si>
  <si>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</si>
  <si>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</si>
  <si>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</si>
  <si>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</si>
  <si>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</si>
  <si>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</si>
  <si>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</si>
  <si>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</si>
  <si>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</si>
  <si>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</si>
  <si>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</si>
  <si>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</si>
  <si>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</si>
  <si>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</si>
  <si>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</si>
  <si>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</si>
  <si>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</si>
  <si>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</si>
  <si>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</si>
  <si>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</si>
  <si>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</si>
  <si>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</si>
  <si>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</si>
  <si>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</si>
  <si>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</si>
  <si>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</si>
  <si>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</si>
  <si>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</si>
  <si>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</si>
  <si>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</si>
  <si>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</si>
  <si>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</si>
  <si>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</si>
  <si>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</si>
  <si>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</si>
  <si>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</si>
  <si>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</si>
  <si>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</si>
  <si>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</si>
  <si>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</si>
  <si>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</si>
  <si>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</si>
  <si>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</si>
  <si>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</si>
  <si>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</si>
  <si>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</si>
  <si>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</si>
  <si>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</si>
  <si>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</si>
  <si>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</si>
  <si>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</si>
  <si>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</si>
  <si>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</si>
  <si>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</si>
  <si>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</si>
  <si>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</si>
  <si>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</si>
  <si>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</si>
  <si>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</si>
  <si>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</si>
  <si>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</si>
  <si>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</si>
  <si>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</si>
  <si>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</si>
  <si>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</si>
  <si>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</si>
  <si>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</si>
  <si>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</si>
  <si>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</si>
  <si>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</si>
  <si>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</si>
  <si>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</si>
  <si>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</si>
  <si>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</si>
  <si>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</si>
  <si>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</si>
  <si>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</si>
  <si>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</si>
  <si>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</si>
  <si>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</si>
  <si>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</si>
  <si>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</si>
  <si>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</si>
  <si>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</si>
  <si>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</si>
  <si>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</si>
  <si>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</si>
  <si>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</si>
  <si>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</si>
  <si>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</si>
  <si>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</si>
  <si>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</si>
  <si>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</si>
  <si>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</si>
  <si>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</si>
  <si>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</si>
  <si>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</si>
  <si>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</si>
  <si>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</si>
  <si>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</si>
  <si>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</si>
  <si>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</si>
  <si>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</si>
  <si>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</si>
  <si>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</si>
  <si>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</si>
  <si>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</si>
  <si>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</si>
  <si>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</si>
  <si>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</si>
  <si>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</si>
  <si>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</si>
  <si>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</si>
  <si>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</si>
  <si>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</si>
  <si>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</si>
  <si>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</si>
  <si>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</si>
  <si>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</si>
  <si>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</si>
  <si>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</si>
  <si>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</si>
  <si>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</si>
  <si>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</si>
  <si>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</si>
  <si>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</si>
  <si>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</si>
  <si>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</si>
  <si>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</si>
  <si>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</si>
  <si>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</si>
  <si>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</si>
  <si>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</si>
  <si>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</si>
  <si>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</si>
  <si>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</si>
  <si>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</si>
  <si>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</si>
  <si>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</si>
  <si>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</si>
  <si>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</si>
  <si>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</si>
  <si>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</si>
  <si>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</si>
  <si>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</si>
  <si>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</si>
  <si>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</si>
  <si>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</si>
  <si>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</si>
  <si>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</si>
  <si>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</si>
  <si>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</si>
  <si>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</si>
  <si>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</si>
  <si>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</si>
  <si>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</si>
  <si>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</si>
  <si>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</si>
  <si>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</si>
  <si>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</si>
  <si>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</si>
  <si>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</si>
  <si>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</si>
  <si>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</si>
  <si>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</si>
  <si>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</si>
  <si>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</si>
  <si>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</si>
  <si>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</si>
  <si>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</si>
  <si>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</si>
  <si>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</si>
  <si>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</si>
  <si>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</si>
  <si>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</si>
  <si>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</si>
  <si>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</si>
  <si>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</si>
  <si>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</si>
  <si>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</si>
  <si>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</si>
  <si>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</si>
  <si>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</si>
  <si>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</si>
  <si>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</si>
  <si>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</si>
  <si>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</si>
  <si>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</si>
  <si>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</si>
  <si>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</si>
  <si>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</si>
  <si>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</si>
  <si>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</si>
  <si>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</si>
  <si>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</si>
  <si>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</si>
  <si>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</si>
  <si>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</si>
  <si>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</si>
  <si>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</si>
  <si>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</si>
  <si>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</si>
  <si>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</si>
  <si>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</si>
  <si>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</si>
  <si>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</si>
  <si>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</si>
  <si>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</si>
  <si>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</si>
  <si>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</si>
  <si>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</si>
  <si>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</si>
  <si>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</si>
  <si>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</si>
  <si>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</si>
  <si>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</si>
  <si>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</si>
  <si>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</si>
  <si>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</si>
  <si>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</si>
  <si>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</si>
  <si>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</si>
  <si>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</si>
  <si>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</si>
  <si>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</si>
  <si>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</si>
  <si>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</si>
  <si>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</si>
  <si>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</si>
  <si>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</si>
  <si>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</si>
  <si>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</si>
  <si>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</si>
  <si>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</si>
  <si>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</si>
  <si>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</si>
  <si>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</si>
  <si>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</si>
  <si>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</si>
  <si>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</si>
  <si>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</si>
  <si>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</si>
  <si>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</si>
  <si>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</si>
  <si>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</si>
  <si>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</si>
  <si>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</si>
  <si>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</si>
  <si>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</si>
  <si>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</si>
  <si>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</si>
  <si>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</si>
  <si>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</si>
  <si>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</si>
  <si>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</si>
  <si>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</si>
  <si>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</si>
  <si>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</si>
  <si>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</si>
  <si>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</si>
  <si>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</si>
  <si>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</si>
  <si>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</si>
  <si>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</si>
  <si>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</si>
  <si>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</si>
  <si>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</si>
  <si>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</si>
  <si>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</si>
  <si>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</si>
  <si>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</si>
  <si>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</si>
  <si>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</si>
  <si>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</si>
  <si>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</si>
  <si>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</si>
  <si>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</si>
  <si>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</si>
  <si>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</si>
  <si>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</si>
  <si>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</si>
  <si>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</si>
  <si>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</si>
  <si>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</si>
  <si>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</si>
  <si>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</si>
  <si>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</si>
  <si>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</si>
  <si>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</si>
  <si>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</si>
  <si>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</si>
  <si>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</si>
  <si>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</si>
  <si>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</si>
  <si>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</si>
  <si>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</si>
  <si>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</si>
  <si>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</si>
  <si>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</si>
  <si>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</si>
  <si>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</si>
  <si>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</si>
  <si>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</si>
  <si>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</si>
  <si>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</si>
  <si>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</si>
  <si>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</si>
  <si>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</si>
  <si>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</si>
  <si>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</si>
  <si>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</si>
  <si>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</si>
  <si>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</si>
  <si>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</si>
  <si>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</si>
  <si>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</si>
  <si>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</si>
  <si>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</si>
  <si>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</si>
  <si>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</si>
  <si>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</si>
  <si>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</si>
  <si>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</si>
  <si>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</si>
  <si>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</si>
  <si>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</si>
  <si>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</si>
  <si>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</si>
  <si>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</si>
  <si>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</si>
  <si>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</si>
  <si>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</si>
  <si>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</si>
  <si>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</si>
  <si>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</si>
  <si>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</si>
  <si>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</si>
  <si>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</si>
  <si>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</si>
  <si>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</si>
  <si>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</si>
  <si>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</si>
  <si>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</si>
  <si>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</si>
  <si>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</si>
  <si>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</si>
  <si>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</si>
  <si>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</si>
  <si>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</si>
  <si>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</si>
  <si>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</si>
  <si>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</si>
  <si>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</si>
  <si>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</si>
  <si>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</si>
  <si>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</si>
  <si>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</si>
  <si>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</si>
  <si>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</si>
  <si>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</si>
  <si>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</si>
  <si>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</si>
  <si>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</si>
  <si>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</si>
  <si>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</si>
  <si>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</si>
  <si>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</si>
  <si>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</si>
  <si>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</si>
  <si>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</si>
  <si>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</si>
  <si>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</si>
  <si>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</si>
  <si>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</si>
  <si>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</si>
  <si>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</si>
  <si>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</si>
  <si>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</si>
  <si>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</si>
  <si>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</si>
  <si>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</si>
  <si>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</si>
  <si>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</si>
  <si>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</si>
  <si>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</si>
  <si>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</si>
  <si>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</si>
  <si>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</si>
  <si>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</si>
  <si>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</si>
  <si>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</si>
  <si>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</si>
  <si>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</si>
  <si>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</si>
  <si>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</si>
  <si>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</si>
  <si>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</si>
  <si>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</si>
  <si>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</si>
  <si>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</si>
  <si>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</si>
  <si>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</si>
  <si>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</si>
  <si>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</si>
  <si>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</si>
  <si>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</si>
  <si>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</si>
  <si>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</si>
  <si>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</si>
  <si>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</si>
  <si>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</si>
  <si>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</si>
  <si>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</si>
  <si>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</si>
  <si>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</si>
  <si>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</si>
  <si>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</si>
  <si>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</si>
  <si>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</si>
  <si>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</si>
  <si>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</si>
  <si>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</si>
  <si>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</si>
  <si>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</si>
  <si>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</si>
  <si>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</si>
  <si>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</si>
  <si>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</si>
  <si>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</si>
  <si>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</si>
  <si>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</si>
  <si>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</si>
  <si>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</si>
  <si>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</si>
  <si>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</si>
  <si>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</si>
  <si>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</si>
  <si>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</si>
  <si>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</si>
  <si>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</si>
  <si>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</si>
  <si>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</si>
  <si>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</si>
  <si>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</si>
  <si>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</si>
  <si>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</si>
  <si>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</si>
  <si>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</si>
  <si>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</si>
  <si>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</si>
  <si>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</si>
  <si>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</si>
  <si>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</si>
  <si>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</si>
  <si>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</si>
  <si>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</si>
  <si>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</si>
  <si>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</si>
  <si>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</si>
  <si>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</si>
  <si>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</si>
  <si>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</si>
  <si>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</si>
  <si>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</si>
  <si>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</si>
  <si>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</si>
  <si>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</si>
  <si>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</si>
  <si>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</si>
  <si>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</si>
  <si>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</si>
  <si>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</si>
  <si>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</si>
  <si>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</si>
  <si>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</si>
  <si>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</si>
  <si>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</si>
  <si>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</si>
  <si>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</si>
  <si>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</si>
  <si>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</si>
  <si>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</si>
  <si>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</si>
  <si>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</si>
  <si>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</si>
  <si>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</si>
  <si>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</si>
  <si>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</si>
  <si>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</si>
  <si>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</si>
  <si>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</si>
  <si>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</si>
  <si>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</si>
  <si>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</si>
  <si>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</si>
  <si>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</si>
  <si>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</si>
  <si>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</si>
  <si>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</si>
  <si>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</si>
  <si>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</si>
  <si>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</si>
  <si>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</si>
  <si>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</si>
  <si>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</si>
  <si>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</si>
  <si>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</si>
  <si>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</si>
  <si>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</si>
  <si>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</si>
  <si>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</si>
  <si>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</si>
  <si>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</si>
  <si>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</si>
  <si>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</si>
  <si>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</si>
  <si>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</si>
  <si>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</si>
  <si>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</si>
  <si>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</si>
  <si>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</si>
  <si>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</si>
  <si>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</si>
  <si>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</si>
  <si>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</si>
  <si>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</si>
  <si>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</si>
  <si>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</si>
  <si>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</si>
  <si>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</si>
  <si>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</si>
  <si>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</si>
  <si>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</si>
  <si>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</si>
  <si>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</si>
  <si>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</si>
  <si>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</si>
  <si>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</si>
  <si>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</si>
  <si>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</si>
  <si>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</si>
  <si>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</si>
  <si>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</si>
  <si>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</si>
  <si>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</si>
  <si>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</si>
  <si>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</si>
  <si>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</si>
  <si>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</si>
  <si>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</si>
  <si>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</si>
  <si>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</si>
  <si>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</si>
  <si>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</si>
  <si>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</si>
  <si>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</si>
  <si>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</si>
  <si>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</si>
  <si>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</si>
  <si>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</si>
  <si>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</si>
  <si>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</si>
  <si>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</si>
  <si>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</si>
  <si>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</si>
  <si>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</si>
  <si>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</si>
  <si>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</si>
  <si>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</si>
  <si>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</si>
  <si>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</si>
  <si>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</si>
  <si>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</si>
  <si>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</si>
  <si>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</si>
  <si>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</si>
  <si>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</si>
  <si>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</si>
  <si>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</si>
  <si>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</si>
  <si>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</si>
  <si>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</si>
  <si>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</si>
  <si>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</si>
  <si>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</si>
  <si>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</si>
  <si>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</si>
  <si>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</si>
  <si>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</si>
  <si>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</si>
  <si>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</si>
  <si>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</si>
  <si>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</si>
  <si>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</si>
  <si>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</si>
  <si>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</si>
  <si>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</si>
  <si>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</si>
  <si>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</si>
  <si>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</si>
  <si>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</si>
  <si>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</si>
  <si>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</si>
  <si>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</si>
  <si>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</si>
  <si>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</si>
  <si>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</si>
  <si>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</si>
  <si>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</si>
  <si>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</si>
  <si>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</si>
  <si>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</si>
  <si>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</si>
  <si>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</si>
  <si>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</si>
  <si>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</si>
  <si>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</si>
  <si>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</si>
  <si>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</si>
  <si>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</si>
  <si>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</si>
  <si>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</si>
  <si>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</si>
  <si>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</si>
  <si>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</si>
  <si>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</si>
  <si>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</si>
  <si>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</si>
  <si>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</si>
  <si>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</si>
  <si>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</si>
  <si>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</si>
  <si>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</si>
  <si>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</si>
  <si>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</si>
  <si>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</si>
  <si>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</si>
  <si>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</si>
  <si>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</si>
  <si>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</si>
  <si>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</si>
  <si>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</si>
  <si>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</si>
  <si>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</si>
  <si>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</si>
  <si>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</si>
  <si>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</si>
  <si>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</si>
  <si>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</si>
  <si>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</si>
  <si>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</si>
  <si>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</si>
  <si>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</si>
  <si>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</si>
  <si>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</si>
  <si>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</si>
  <si>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</si>
  <si>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</si>
  <si>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</si>
  <si>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</si>
  <si>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</si>
  <si>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</si>
  <si>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</si>
  <si>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</si>
  <si>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</si>
  <si>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</si>
  <si>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</si>
  <si>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</si>
  <si>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</si>
  <si>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</si>
  <si>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</si>
  <si>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</si>
  <si>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</si>
  <si>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</si>
  <si>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</si>
  <si>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</si>
  <si>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</si>
  <si>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</si>
  <si>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</si>
  <si>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</si>
  <si>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</si>
  <si>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</si>
  <si>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</si>
  <si>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</si>
  <si>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</si>
  <si>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</si>
  <si>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</si>
  <si>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</si>
  <si>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</si>
  <si>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</si>
  <si>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</si>
  <si>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</si>
  <si>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</si>
  <si>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</si>
  <si>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</si>
  <si>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</si>
  <si>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</si>
  <si>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</si>
  <si>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</si>
  <si>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</si>
  <si>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</si>
  <si>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</si>
  <si>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</si>
  <si>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</si>
  <si>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</si>
  <si>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</si>
  <si>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</si>
  <si>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</si>
  <si>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</si>
  <si>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</si>
  <si>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</si>
  <si>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</si>
  <si>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</si>
  <si>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</si>
  <si>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</si>
  <si>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</si>
  <si>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</si>
  <si>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</si>
  <si>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</si>
  <si>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</si>
  <si>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</si>
  <si>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</si>
  <si>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</si>
  <si>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</si>
  <si>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</si>
  <si>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</si>
  <si>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</si>
  <si>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</si>
  <si>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</si>
  <si>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</si>
  <si>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</si>
  <si>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</si>
  <si>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</si>
  <si>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</si>
  <si>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</si>
  <si>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</si>
  <si>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</si>
  <si>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</si>
  <si>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</si>
  <si>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</si>
  <si>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</si>
  <si>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</si>
  <si>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</si>
  <si>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</si>
  <si>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</si>
  <si>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</si>
  <si>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</si>
  <si>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</si>
  <si>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</si>
  <si>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</si>
  <si>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</si>
  <si>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</si>
  <si>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</si>
  <si>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</si>
  <si>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</si>
  <si>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</si>
  <si>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</si>
  <si>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</si>
  <si>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</si>
  <si>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</si>
  <si>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</si>
  <si>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</si>
  <si>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</si>
  <si>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</si>
  <si>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</si>
  <si>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</si>
  <si>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</si>
  <si>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</si>
  <si>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</si>
  <si>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</si>
  <si>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</si>
  <si>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</si>
  <si>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</si>
  <si>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</si>
  <si>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</si>
  <si>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</si>
  <si>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</si>
  <si>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</si>
  <si>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</si>
  <si>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</si>
  <si>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</si>
  <si>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</si>
  <si>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</si>
  <si>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</si>
  <si>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</si>
  <si>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</si>
  <si>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</si>
  <si>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</si>
  <si>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</si>
  <si>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</si>
  <si>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</si>
  <si>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</si>
  <si>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</si>
  <si>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</si>
  <si>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</si>
  <si>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</si>
  <si>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</si>
  <si>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</si>
  <si>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</si>
  <si>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</si>
  <si>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</si>
  <si>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</si>
  <si>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</si>
  <si>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</si>
  <si>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</si>
  <si>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</si>
  <si>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</si>
  <si>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</si>
  <si>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</si>
  <si>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</si>
  <si>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</si>
  <si>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</si>
  <si>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</si>
  <si>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</si>
  <si>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</si>
  <si>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</si>
  <si>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</si>
  <si>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</si>
  <si>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</si>
  <si>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</si>
  <si>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</si>
  <si>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</si>
  <si>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</si>
  <si>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</si>
  <si>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</si>
  <si>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</si>
  <si>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</si>
  <si>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</si>
  <si>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</si>
  <si>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</si>
  <si>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</si>
  <si>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</si>
  <si>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</si>
  <si>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</si>
  <si>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</si>
  <si>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</si>
  <si>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</si>
  <si>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</si>
  <si>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</si>
  <si>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</si>
  <si>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</si>
  <si>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</si>
  <si>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</si>
  <si>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</si>
  <si>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</si>
  <si>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</si>
  <si>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</si>
  <si>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</si>
  <si>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</si>
  <si>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</si>
  <si>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</si>
  <si>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</si>
  <si>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</si>
  <si>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</si>
  <si>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</si>
  <si>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</si>
  <si>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</si>
  <si>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</si>
  <si>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</si>
  <si>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</si>
  <si>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</si>
  <si>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</si>
  <si>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</si>
  <si>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</si>
  <si>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</si>
  <si>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</si>
  <si>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</si>
  <si>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</si>
  <si>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</si>
  <si>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</si>
  <si>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</si>
  <si>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</si>
  <si>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</si>
  <si>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</si>
  <si>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</si>
  <si>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</si>
  <si>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</si>
  <si>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</si>
  <si>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</si>
  <si>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</si>
  <si>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</si>
  <si>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</si>
  <si>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</si>
  <si>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</si>
  <si>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</si>
  <si>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</si>
  <si>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</si>
  <si>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</si>
  <si>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</si>
  <si>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</si>
  <si>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</si>
  <si>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</si>
  <si>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</si>
  <si>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</si>
  <si>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</si>
  <si>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</si>
  <si>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</si>
  <si>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</si>
  <si>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</si>
  <si>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</si>
  <si>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</si>
  <si>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</si>
  <si>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</si>
  <si>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</si>
  <si>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</si>
  <si>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</si>
  <si>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</si>
  <si>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</si>
  <si>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</si>
  <si>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</si>
  <si>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</si>
  <si>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</si>
  <si>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</si>
  <si>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</si>
  <si>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</si>
  <si>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</si>
  <si>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</si>
  <si>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</si>
  <si>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</si>
  <si>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</si>
  <si>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</si>
  <si>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</si>
  <si>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</si>
  <si>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</si>
  <si>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</si>
  <si>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</si>
  <si>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</si>
  <si>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</si>
  <si>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</si>
  <si>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</si>
  <si>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</si>
  <si>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</si>
  <si>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</si>
  <si>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</si>
  <si>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</si>
  <si>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</si>
  <si>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</si>
  <si>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</si>
  <si>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</si>
  <si>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</si>
  <si>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</si>
  <si>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</si>
  <si>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</si>
  <si>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</si>
  <si>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</si>
  <si>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</si>
  <si>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</si>
  <si>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</si>
  <si>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</si>
  <si>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</si>
  <si>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</si>
  <si>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</si>
  <si>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</si>
  <si>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</si>
  <si>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</si>
  <si>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</si>
  <si>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</si>
  <si>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</si>
  <si>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</si>
  <si>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</si>
  <si>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</si>
  <si>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</si>
  <si>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</si>
  <si>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</si>
  <si>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</si>
  <si>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</si>
  <si>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</si>
  <si>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</si>
  <si>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</si>
  <si>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</si>
  <si>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</si>
  <si>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</si>
  <si>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</si>
  <si>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</si>
  <si>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</si>
  <si>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</si>
  <si>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</si>
  <si>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</si>
  <si>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</si>
  <si>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</si>
  <si>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</si>
  <si>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</si>
  <si>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</si>
  <si>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</si>
  <si>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</si>
  <si>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</si>
  <si>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</si>
  <si>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</si>
  <si>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</si>
  <si>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</si>
  <si>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</si>
  <si>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</si>
  <si>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</si>
  <si>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</si>
  <si>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</si>
  <si>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</si>
  <si>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</si>
  <si>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</si>
  <si>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</si>
  <si>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</si>
  <si>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</si>
  <si>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</si>
  <si>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</si>
  <si>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</si>
  <si>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</si>
  <si>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</si>
  <si>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</si>
  <si>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</si>
  <si>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</si>
  <si>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</si>
  <si>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</si>
  <si>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</si>
  <si>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</si>
  <si>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</si>
  <si>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</si>
  <si>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</si>
  <si>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</si>
  <si>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</si>
  <si>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</si>
  <si>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</si>
  <si>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</si>
  <si>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</si>
  <si>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</si>
  <si>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</si>
  <si>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</si>
  <si>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</si>
  <si>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</si>
  <si>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</si>
  <si>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</si>
  <si>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</si>
  <si>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</si>
  <si>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</si>
  <si>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</si>
  <si>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</si>
  <si>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</si>
  <si>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</si>
  <si>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</si>
  <si>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</si>
  <si>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</si>
  <si>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</si>
  <si>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</si>
  <si>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</si>
  <si>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</si>
  <si>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</si>
  <si>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</si>
  <si>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</si>
  <si>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</si>
  <si>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</si>
  <si>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</si>
  <si>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</si>
  <si>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</si>
  <si>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</si>
  <si>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</si>
  <si>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</si>
  <si>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</si>
  <si>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</si>
  <si>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</si>
  <si>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</si>
  <si>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</si>
  <si>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</si>
  <si>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</si>
  <si>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</si>
  <si>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</si>
  <si>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</si>
  <si>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</si>
  <si>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</si>
  <si>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</si>
  <si>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</si>
  <si>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</si>
  <si>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</si>
  <si>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</si>
  <si>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</si>
  <si>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</si>
  <si>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</si>
  <si>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</si>
  <si>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</si>
  <si>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</si>
  <si>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</si>
  <si>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</si>
  <si>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</si>
  <si>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</si>
  <si>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</si>
  <si>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</si>
  <si>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</si>
  <si>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</si>
  <si>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</si>
  <si>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</si>
  <si>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</si>
  <si>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</si>
  <si>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</si>
  <si>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</si>
  <si>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</si>
  <si>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</si>
  <si>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</si>
  <si>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</si>
  <si>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</si>
  <si>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</si>
  <si>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</si>
  <si>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</si>
  <si>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</si>
  <si>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</si>
  <si>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</si>
  <si>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</si>
  <si>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</si>
  <si>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</si>
  <si>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</si>
  <si>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</si>
  <si>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</si>
  <si>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</si>
  <si>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</si>
  <si>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</si>
  <si>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</si>
  <si>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</si>
  <si>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</si>
  <si>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</si>
  <si>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</si>
  <si>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</si>
  <si>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</si>
  <si>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</si>
  <si>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</si>
  <si>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</si>
  <si>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</si>
  <si>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</si>
  <si>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</si>
  <si>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</si>
  <si>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</si>
  <si>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</si>
  <si>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</si>
  <si>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</si>
  <si>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</si>
  <si>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</si>
  <si>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</si>
  <si>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</si>
  <si>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</si>
  <si>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</si>
  <si>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</si>
  <si>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</si>
  <si>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</si>
  <si>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</si>
  <si>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</si>
  <si>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</si>
  <si>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</si>
  <si>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</si>
  <si>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</si>
  <si>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</si>
  <si>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</si>
  <si>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</si>
  <si>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</si>
  <si>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</si>
  <si>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</si>
  <si>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</si>
  <si>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</si>
  <si>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</si>
  <si>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</si>
  <si>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</si>
  <si>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</si>
  <si>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</si>
  <si>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</si>
  <si>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</si>
  <si>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</si>
  <si>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</si>
  <si>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</si>
  <si>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</si>
  <si>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</si>
  <si>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</si>
  <si>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</si>
  <si>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</si>
  <si>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</si>
  <si>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</si>
  <si>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</si>
  <si>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</si>
  <si>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</si>
  <si>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</si>
  <si>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</si>
  <si>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</si>
  <si>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</si>
  <si>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</si>
  <si>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</si>
  <si>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</si>
  <si>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</si>
  <si>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</si>
  <si>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</si>
  <si>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</si>
  <si>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</si>
  <si>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</si>
  <si>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</si>
  <si>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</si>
  <si>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</si>
  <si>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</si>
  <si>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</si>
  <si>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</si>
  <si>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</si>
  <si>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</si>
  <si>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</si>
  <si>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</si>
  <si>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</si>
  <si>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</si>
  <si>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</si>
  <si>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</si>
  <si>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</si>
  <si>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</si>
  <si>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</si>
  <si>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</si>
  <si>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</si>
  <si>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</si>
  <si>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</si>
  <si>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</si>
  <si>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</si>
  <si>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</si>
  <si>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</si>
  <si>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</si>
  <si>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</si>
  <si>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</si>
  <si>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</si>
  <si>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</si>
  <si>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</si>
  <si>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</si>
  <si>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</si>
  <si>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</si>
  <si>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</si>
  <si>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</si>
  <si>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</si>
  <si>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</si>
  <si>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</si>
  <si>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</si>
  <si>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</si>
  <si>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</si>
  <si>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</si>
  <si>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</si>
  <si>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</si>
  <si>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</si>
  <si>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</si>
  <si>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</si>
  <si>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</si>
  <si>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</si>
  <si>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</si>
  <si>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</si>
  <si>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</si>
  <si>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</si>
  <si>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</si>
  <si>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</si>
  <si>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</si>
  <si>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</si>
  <si>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</si>
  <si>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</si>
  <si>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</si>
  <si>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</si>
  <si>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</si>
  <si>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</si>
  <si>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</si>
  <si>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</si>
  <si>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</si>
  <si>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</si>
  <si>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</si>
  <si>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</si>
  <si>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</si>
  <si>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</si>
  <si>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</si>
  <si>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</si>
  <si>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</si>
  <si>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</si>
  <si>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</si>
  <si>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</si>
  <si>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</si>
  <si>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</si>
  <si>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</si>
  <si>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</si>
  <si>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</si>
  <si>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</si>
  <si>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</si>
  <si>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</si>
  <si>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</si>
  <si>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</si>
  <si>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</si>
  <si>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</si>
  <si>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</si>
  <si>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</si>
  <si>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</si>
  <si>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</si>
  <si>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</si>
  <si>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</si>
  <si>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</si>
  <si>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</si>
  <si>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</si>
  <si>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</si>
  <si>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</si>
  <si>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</si>
  <si>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</si>
  <si>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</si>
  <si>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</si>
  <si>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</si>
  <si>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</si>
  <si>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</si>
  <si>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</si>
  <si>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</si>
  <si>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</si>
  <si>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</si>
  <si>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</si>
  <si>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</si>
  <si>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</si>
  <si>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</si>
  <si>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</si>
  <si>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</si>
  <si>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</si>
  <si>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</si>
  <si>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</si>
  <si>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</si>
  <si>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</si>
  <si>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</si>
  <si>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</si>
  <si>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</si>
  <si>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</si>
  <si>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</si>
  <si>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</si>
  <si>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</si>
  <si>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</si>
  <si>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</si>
  <si>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</si>
  <si>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</si>
  <si>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</si>
  <si>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</si>
  <si>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</si>
  <si>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</si>
  <si>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</si>
  <si>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</si>
  <si>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</si>
  <si>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</si>
  <si>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</si>
  <si>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</si>
  <si>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</si>
  <si>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</si>
  <si>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</si>
  <si>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</si>
  <si>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</si>
  <si>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</si>
  <si>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</si>
  <si>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</si>
  <si>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</si>
  <si>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</si>
  <si>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</si>
  <si>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</si>
  <si>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</si>
  <si>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</si>
  <si>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</si>
  <si>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</si>
  <si>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</si>
  <si>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</si>
  <si>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</si>
  <si>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</si>
  <si>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</si>
  <si>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</si>
  <si>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</si>
  <si>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</si>
  <si>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</si>
  <si>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</si>
  <si>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</si>
  <si>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</si>
  <si>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</si>
  <si>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</si>
  <si>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</si>
  <si>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</si>
  <si>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</si>
  <si>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</si>
  <si>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</si>
  <si>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</si>
  <si>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</si>
  <si>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</si>
  <si>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</si>
  <si>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</si>
  <si>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</si>
  <si>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</si>
  <si>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</si>
  <si>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</si>
  <si>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</si>
  <si>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</si>
  <si>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</si>
  <si>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</si>
  <si>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</si>
  <si>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</si>
  <si>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</si>
  <si>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</si>
  <si>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</si>
  <si>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</si>
  <si>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</si>
  <si>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</si>
  <si>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</si>
  <si>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</si>
  <si>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</si>
  <si>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</si>
  <si>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</si>
  <si>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</si>
  <si>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</si>
  <si>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</si>
  <si>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</si>
  <si>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</si>
  <si>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</si>
  <si>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</si>
  <si>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</si>
  <si>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</si>
  <si>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</si>
  <si>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</si>
  <si>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</si>
  <si>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</si>
  <si>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</si>
  <si>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</si>
  <si>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</si>
  <si>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</si>
  <si>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</si>
  <si>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</si>
  <si>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</si>
  <si>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</si>
  <si>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</si>
  <si>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</si>
  <si>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</si>
  <si>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</si>
  <si>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</si>
  <si>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</si>
  <si>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</si>
  <si>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</si>
  <si>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</si>
  <si>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</si>
  <si>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</si>
  <si>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</si>
  <si>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</si>
  <si>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</si>
  <si>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</si>
  <si>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</si>
  <si>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</si>
  <si>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</si>
  <si>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</si>
  <si>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</si>
  <si>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</si>
  <si>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</si>
  <si>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</si>
  <si>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</si>
  <si>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</si>
  <si>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</si>
  <si>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</si>
  <si>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</si>
  <si>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</si>
  <si>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</si>
  <si>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</si>
  <si>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</si>
  <si>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</si>
  <si>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</si>
  <si>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</si>
  <si>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</si>
  <si>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</si>
  <si>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</si>
  <si>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</si>
  <si>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</si>
  <si>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</si>
  <si>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</si>
  <si>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</si>
  <si>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</si>
  <si>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</si>
  <si>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</si>
  <si>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</si>
  <si>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</si>
  <si>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</si>
  <si>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</si>
  <si>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</si>
  <si>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</si>
  <si>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</si>
  <si>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</si>
  <si>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</si>
  <si>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</si>
  <si>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</si>
  <si>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</si>
  <si>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</si>
  <si>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</si>
  <si>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</si>
  <si>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</si>
  <si>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</si>
  <si>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</si>
  <si>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</si>
  <si>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</si>
  <si>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</si>
  <si>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</si>
  <si>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</si>
  <si>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</si>
  <si>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</si>
  <si>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</si>
  <si>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</si>
  <si>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</si>
  <si>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</si>
  <si>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</si>
  <si>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</si>
  <si>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</si>
  <si>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</si>
  <si>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</si>
  <si>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</si>
  <si>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</si>
  <si>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</si>
  <si>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</si>
  <si>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</si>
  <si>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</si>
  <si>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</si>
  <si>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</si>
  <si>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</si>
  <si>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</si>
  <si>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</si>
  <si>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</si>
  <si>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</si>
  <si>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</si>
  <si>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</si>
  <si>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</si>
  <si>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</si>
  <si>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</si>
  <si>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</si>
  <si>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</si>
  <si>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</si>
  <si>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</si>
  <si>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</si>
  <si>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</si>
  <si>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</si>
  <si>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</si>
  <si>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</si>
  <si>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</si>
  <si>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</si>
  <si>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</si>
  <si>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</si>
  <si>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</si>
  <si>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</si>
  <si>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</si>
  <si>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</si>
  <si>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</si>
  <si>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</si>
  <si>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</si>
  <si>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</si>
  <si>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</si>
  <si>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</si>
  <si>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</si>
  <si>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</si>
  <si>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</si>
  <si>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</si>
  <si>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</si>
  <si>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</si>
  <si>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</si>
  <si>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</si>
  <si>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</si>
  <si>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</si>
  <si>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</si>
  <si>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</si>
  <si>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</si>
  <si>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</si>
  <si>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</si>
  <si>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</si>
  <si>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</si>
  <si>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</si>
  <si>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</si>
  <si>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</si>
  <si>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</si>
  <si>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</si>
  <si>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</si>
  <si>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</si>
  <si>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</si>
  <si>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</si>
  <si>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</si>
  <si>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</si>
  <si>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</si>
  <si>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</si>
  <si>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</si>
  <si>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</si>
  <si>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</si>
  <si>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</si>
  <si>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</si>
  <si>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</si>
  <si>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</si>
  <si>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</si>
  <si>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</si>
  <si>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</si>
  <si>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</si>
  <si>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</si>
  <si>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</si>
  <si>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</si>
  <si>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</si>
  <si>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</si>
  <si>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</si>
  <si>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</si>
  <si>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</si>
  <si>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</si>
  <si>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</si>
  <si>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</si>
  <si>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</si>
  <si>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</si>
  <si>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</si>
  <si>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</si>
  <si>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</si>
  <si>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</si>
  <si>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</si>
  <si>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</si>
  <si>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</si>
  <si>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</si>
  <si>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</si>
  <si>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</si>
  <si>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</si>
  <si>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</si>
  <si>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</si>
  <si>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</si>
  <si>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</si>
  <si>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</si>
  <si>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</si>
  <si>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</si>
  <si>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</si>
  <si>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</si>
  <si>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</si>
  <si>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</si>
  <si>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</si>
  <si>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</si>
  <si>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</si>
  <si>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</si>
  <si>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</si>
  <si>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</si>
  <si>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</si>
  <si>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</si>
  <si>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</si>
  <si>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</si>
  <si>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</si>
  <si>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</si>
  <si>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</si>
  <si>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</si>
  <si>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</si>
  <si>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</si>
  <si>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</si>
  <si>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</si>
  <si>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</si>
  <si>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</si>
  <si>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</si>
  <si>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</si>
  <si>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</si>
  <si>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</si>
  <si>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</si>
  <si>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</si>
  <si>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</si>
  <si>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</si>
  <si>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</si>
  <si>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</si>
  <si>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</si>
  <si>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</si>
  <si>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</si>
  <si>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</si>
  <si>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</si>
  <si>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</si>
  <si>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</si>
  <si>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</si>
  <si>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</si>
  <si>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</si>
  <si>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</si>
  <si>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</si>
  <si>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</si>
  <si>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</si>
  <si>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</si>
  <si>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</si>
  <si>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</si>
  <si>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</si>
  <si>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</si>
  <si>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</si>
  <si>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</si>
  <si>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</si>
  <si>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</si>
  <si>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</si>
  <si>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</si>
  <si>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</si>
  <si>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</si>
  <si>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</si>
  <si>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</si>
  <si>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</si>
  <si>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</si>
  <si>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</si>
  <si>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</si>
  <si>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</si>
  <si>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</si>
  <si>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</si>
  <si>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</si>
  <si>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</si>
  <si>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</si>
  <si>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</si>
  <si>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</si>
  <si>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</si>
  <si>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</si>
  <si>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</si>
  <si>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</si>
  <si>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</si>
  <si>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</si>
  <si>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</si>
  <si>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</si>
  <si>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</si>
  <si>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</si>
  <si>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</si>
  <si>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</si>
  <si>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</si>
  <si>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</si>
  <si>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</si>
  <si>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</si>
  <si>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</si>
  <si>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</si>
  <si>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</si>
  <si>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</si>
  <si>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</si>
  <si>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</si>
  <si>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</si>
  <si>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</si>
  <si>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</si>
  <si>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</si>
  <si>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</si>
  <si>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</si>
  <si>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</si>
  <si>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</si>
  <si>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</si>
  <si>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</si>
  <si>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</si>
  <si>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</si>
  <si>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</si>
  <si>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</si>
  <si>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</si>
  <si>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</si>
  <si>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</si>
  <si>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</si>
  <si>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</si>
  <si>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</si>
  <si>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</si>
  <si>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</si>
  <si>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</si>
  <si>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</si>
  <si>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</si>
  <si>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</si>
  <si>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</si>
  <si>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</si>
  <si>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</si>
  <si>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</si>
  <si>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</si>
  <si>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</si>
  <si>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</si>
  <si>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</si>
  <si>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</si>
  <si>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</si>
  <si>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</si>
  <si>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</si>
  <si>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</si>
  <si>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</si>
  <si>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</si>
  <si>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</si>
  <si>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</si>
  <si>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</si>
  <si>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</si>
  <si>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</si>
  <si>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</si>
  <si>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</si>
  <si>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</si>
  <si>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</si>
  <si>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</si>
  <si>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</si>
  <si>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</si>
  <si>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</si>
  <si>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</si>
  <si>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</si>
  <si>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</si>
  <si>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</si>
  <si>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</si>
  <si>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</si>
  <si>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</si>
  <si>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</si>
  <si>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</si>
  <si>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</si>
  <si>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</si>
  <si>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</si>
  <si>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</si>
  <si>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</si>
  <si>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</si>
  <si>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</si>
  <si>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</si>
  <si>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</si>
  <si>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</si>
  <si>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</si>
  <si>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</si>
  <si>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</si>
  <si>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</si>
  <si>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</si>
  <si>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</si>
  <si>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</si>
  <si>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</si>
  <si>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</si>
  <si>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</si>
  <si>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</si>
  <si>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</si>
  <si>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</si>
  <si>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</si>
  <si>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</si>
  <si>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</si>
  <si>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</si>
  <si>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</si>
  <si>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</si>
  <si>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</si>
  <si>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</si>
  <si>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</si>
  <si>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</si>
  <si>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</si>
  <si>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</si>
  <si>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</si>
  <si>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</si>
  <si>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</si>
  <si>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</si>
  <si>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</si>
  <si>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</si>
  <si>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</si>
  <si>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</si>
  <si>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</si>
  <si>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</si>
  <si>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</si>
  <si>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</si>
  <si>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</si>
  <si>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</si>
  <si>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</si>
  <si>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</si>
  <si>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</si>
  <si>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</si>
  <si>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</si>
  <si>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</si>
  <si>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</si>
  <si>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</si>
  <si>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</si>
  <si>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</si>
  <si>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</si>
  <si>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</si>
  <si>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</si>
  <si>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</si>
  <si>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</si>
  <si>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</si>
  <si>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</si>
  <si>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</si>
  <si>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</si>
  <si>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</si>
  <si>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</si>
  <si>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</si>
  <si>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</si>
  <si>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</si>
  <si>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</si>
  <si>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</si>
  <si>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</si>
  <si>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</si>
  <si>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</si>
  <si>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</si>
  <si>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</si>
  <si>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</si>
  <si>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</si>
  <si>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</si>
  <si>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</si>
  <si>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</si>
  <si>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</si>
  <si>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</si>
  <si>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</si>
  <si>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</si>
  <si>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</si>
  <si>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</si>
  <si>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</si>
  <si>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</si>
  <si>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</si>
  <si>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</si>
  <si>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</si>
  <si>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</si>
  <si>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</si>
  <si>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</si>
  <si>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</si>
  <si>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</si>
  <si>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</si>
  <si>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</si>
  <si>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</si>
  <si>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</si>
  <si>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</si>
  <si>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</si>
  <si>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</si>
  <si>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</si>
  <si>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</si>
  <si>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</si>
  <si>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</si>
  <si>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</si>
  <si>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</si>
  <si>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</si>
  <si>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</si>
  <si>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</si>
  <si>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</si>
  <si>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</si>
  <si>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</si>
  <si>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</si>
  <si>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</si>
  <si>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</si>
  <si>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</si>
  <si>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</si>
  <si>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</si>
  <si>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</si>
  <si>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</si>
  <si>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</si>
  <si>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</si>
  <si>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</si>
  <si>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</si>
  <si>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</si>
  <si>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</si>
  <si>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</si>
  <si>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</si>
  <si>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</si>
  <si>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</si>
  <si>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</si>
  <si>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</si>
  <si>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</si>
  <si>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</si>
  <si>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</si>
  <si>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</si>
  <si>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</si>
  <si>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</si>
  <si>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</si>
  <si>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</si>
  <si>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</si>
  <si>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</si>
  <si>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</si>
  <si>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</si>
  <si>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</si>
  <si>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</si>
  <si>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</si>
  <si>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</si>
  <si>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</si>
  <si>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</si>
  <si>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</si>
  <si>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</si>
  <si>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</si>
  <si>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</si>
  <si>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</si>
  <si>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</si>
  <si>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</si>
  <si>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</si>
  <si>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</si>
  <si>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</si>
  <si>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</si>
  <si>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</si>
  <si>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</si>
  <si>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</si>
  <si>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</si>
  <si>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</si>
  <si>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</si>
  <si>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</si>
  <si>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</si>
  <si>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</si>
  <si>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</si>
  <si>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</si>
  <si>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</si>
  <si>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</si>
  <si>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</si>
  <si>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</si>
  <si>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</si>
  <si>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</si>
  <si>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</si>
  <si>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</si>
  <si>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</si>
  <si>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</si>
  <si>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</si>
  <si>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</si>
  <si>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</si>
  <si>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</si>
  <si>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</si>
  <si>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</si>
  <si>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</si>
  <si>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</si>
  <si>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</si>
  <si>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</si>
  <si>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</si>
  <si>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</si>
  <si>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</si>
  <si>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</si>
  <si>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</si>
  <si>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</si>
  <si>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</si>
  <si>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</si>
  <si>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</si>
  <si>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</si>
  <si>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</si>
  <si>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</si>
  <si>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</si>
  <si>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</si>
  <si>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</si>
  <si>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</si>
  <si>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</si>
  <si>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</si>
  <si>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</si>
  <si>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</si>
  <si>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</si>
  <si>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</si>
  <si>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</si>
  <si>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</si>
  <si>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</si>
  <si>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</si>
  <si>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</si>
  <si>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</si>
  <si>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</si>
  <si>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</si>
  <si>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</si>
  <si>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</si>
  <si>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</si>
  <si>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</si>
  <si>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</si>
  <si>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</si>
  <si>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</si>
  <si>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</si>
  <si>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</si>
  <si>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</si>
  <si>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</si>
  <si>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</si>
  <si>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</si>
  <si>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</si>
  <si>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</si>
  <si>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</si>
  <si>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</si>
  <si>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</si>
  <si>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</si>
  <si>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</si>
  <si>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</si>
  <si>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</si>
  <si>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</si>
  <si>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</si>
  <si>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</si>
  <si>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</si>
  <si>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</si>
  <si>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</si>
  <si>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</si>
  <si>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</si>
  <si>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</si>
  <si>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</si>
  <si>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</si>
  <si>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</si>
  <si>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</si>
  <si>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</si>
  <si>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</si>
  <si>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</si>
  <si>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</si>
  <si>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</si>
  <si>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</si>
  <si>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</si>
  <si>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</si>
  <si>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</si>
  <si>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</si>
  <si>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</si>
  <si>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</si>
  <si>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</si>
  <si>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</si>
  <si>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</si>
  <si>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</si>
  <si>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</si>
  <si>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</si>
  <si>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</si>
  <si>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</si>
  <si>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</si>
  <si>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</si>
  <si>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</si>
  <si>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</si>
  <si>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</si>
  <si>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</si>
  <si>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</si>
  <si>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</si>
  <si>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</si>
  <si>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</si>
  <si>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</si>
  <si>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</si>
  <si>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</si>
  <si>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</si>
  <si>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</si>
  <si>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</si>
  <si>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</si>
  <si>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</si>
  <si>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</si>
  <si>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</si>
  <si>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</si>
  <si>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</si>
  <si>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</si>
  <si>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</si>
  <si>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</si>
  <si>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</si>
  <si>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</si>
  <si>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</si>
  <si>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</si>
  <si>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</si>
  <si>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</si>
  <si>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</si>
  <si>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</si>
  <si>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</si>
  <si>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</si>
  <si>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</si>
  <si>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</si>
  <si>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</si>
  <si>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</si>
  <si>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</si>
  <si>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</si>
  <si>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</si>
  <si>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</si>
  <si>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</si>
  <si>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</si>
  <si>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</si>
  <si>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</si>
  <si>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</si>
  <si>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</si>
  <si>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</si>
  <si>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</si>
  <si>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</si>
  <si>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</si>
  <si>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</si>
  <si>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</si>
  <si>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</si>
  <si>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</si>
  <si>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</si>
  <si>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</si>
  <si>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</si>
  <si>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</si>
  <si>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</si>
  <si>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</si>
  <si>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</si>
  <si>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</si>
  <si>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</si>
  <si>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</si>
  <si>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</si>
  <si>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</si>
  <si>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</si>
  <si>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</si>
  <si>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</si>
  <si>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</si>
  <si>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</si>
  <si>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</si>
  <si>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</si>
  <si>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</si>
  <si>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</si>
  <si>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</si>
  <si>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</si>
  <si>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</si>
  <si>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</si>
  <si>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</si>
  <si>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</si>
  <si>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</si>
  <si>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</si>
  <si>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</si>
  <si>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</si>
  <si>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</si>
  <si>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</si>
  <si>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</si>
  <si>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</si>
  <si>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</si>
  <si>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</si>
  <si>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</si>
  <si>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</si>
  <si>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</si>
  <si>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</si>
  <si>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</si>
  <si>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</si>
  <si>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</si>
  <si>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</si>
  <si>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</si>
  <si>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</si>
  <si>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</si>
  <si>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</si>
  <si>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</si>
  <si>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</si>
  <si>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</si>
  <si>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</si>
  <si>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</si>
  <si>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</si>
  <si>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</si>
  <si>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</si>
  <si>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</si>
  <si>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</si>
  <si>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</si>
  <si>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</si>
  <si>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</si>
  <si>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</si>
  <si>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</si>
  <si>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</si>
  <si>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</si>
  <si>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</si>
  <si>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</si>
  <si>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</si>
  <si>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</si>
  <si>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</si>
  <si>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</si>
  <si>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</si>
  <si>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</si>
  <si>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</si>
  <si>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</si>
  <si>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</si>
  <si>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</si>
  <si>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</si>
  <si>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</si>
  <si>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</si>
  <si>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</si>
  <si>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</si>
  <si>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</si>
  <si>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</si>
  <si>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</si>
  <si>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</si>
  <si>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</si>
  <si>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</si>
  <si>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</si>
  <si>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</si>
  <si>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</si>
  <si>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</si>
  <si>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</si>
  <si>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</si>
  <si>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</si>
  <si>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</si>
  <si>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</si>
  <si>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</si>
  <si>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</si>
  <si>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</si>
  <si>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</si>
  <si>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</si>
  <si>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</si>
  <si>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</si>
  <si>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</si>
  <si>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</si>
  <si>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</si>
  <si>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</si>
  <si>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</si>
  <si>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</si>
  <si>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</si>
  <si>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</si>
  <si>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</si>
  <si>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</si>
  <si>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</si>
  <si>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</si>
  <si>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</si>
  <si>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</si>
  <si>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</si>
  <si>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</si>
  <si>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</si>
  <si>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</si>
  <si>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</si>
  <si>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</si>
  <si>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</si>
  <si>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</si>
  <si>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</si>
  <si>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</si>
  <si>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</si>
  <si>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</si>
  <si>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</si>
  <si>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</si>
  <si>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</si>
  <si>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</si>
  <si>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</si>
  <si>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</si>
  <si>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</si>
  <si>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</si>
  <si>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</si>
  <si>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</si>
  <si>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</si>
  <si>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</si>
  <si>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</si>
  <si>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</si>
  <si>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</si>
  <si>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</si>
  <si>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</si>
  <si>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</si>
  <si>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</si>
  <si>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</si>
  <si>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</si>
  <si>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</si>
  <si>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</si>
  <si>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</si>
  <si>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</si>
  <si>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</si>
  <si>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</si>
  <si>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</si>
  <si>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</si>
  <si>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</si>
  <si>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</si>
  <si>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</si>
  <si>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</si>
  <si>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</si>
  <si>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</si>
  <si>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</si>
  <si>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</si>
  <si>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</si>
  <si>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</si>
  <si>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</si>
  <si>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</si>
  <si>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</si>
  <si>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</si>
  <si>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</si>
  <si>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</si>
  <si>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</si>
  <si>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</si>
  <si>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</si>
  <si>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</si>
  <si>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</si>
  <si>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</si>
  <si>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</si>
  <si>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</si>
  <si>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</si>
  <si>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</si>
  <si>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</si>
  <si>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</si>
  <si>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</si>
  <si>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</si>
  <si>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</si>
  <si>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</si>
  <si>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</si>
  <si>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</si>
  <si>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</si>
  <si>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</si>
  <si>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</si>
  <si>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</si>
  <si>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</si>
  <si>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</si>
  <si>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</si>
  <si>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</si>
  <si>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</si>
  <si>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</si>
  <si>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</si>
  <si>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</si>
  <si>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</si>
  <si>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</si>
  <si>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</si>
  <si>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</si>
  <si>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</si>
  <si>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</si>
  <si>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</si>
  <si>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</si>
  <si>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</si>
  <si>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</si>
  <si>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</si>
  <si>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</si>
  <si>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</si>
  <si>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</si>
  <si>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</si>
  <si>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</si>
  <si>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</si>
  <si>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</si>
  <si>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</si>
  <si>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</si>
  <si>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</si>
  <si>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</si>
  <si>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</si>
  <si>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</si>
  <si>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</si>
  <si>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</si>
  <si>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</si>
  <si>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</si>
  <si>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</si>
  <si>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</si>
  <si>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</si>
  <si>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</si>
  <si>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</si>
  <si>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</si>
  <si>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</si>
  <si>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</si>
  <si>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</si>
  <si>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</si>
  <si>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</si>
  <si>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</si>
  <si>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</si>
  <si>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</si>
  <si>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</si>
  <si>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</si>
  <si>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</si>
  <si>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</si>
  <si>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</si>
  <si>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</si>
  <si>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</si>
  <si>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</si>
  <si>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</si>
  <si>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</si>
  <si>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</si>
  <si>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</si>
  <si>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</si>
  <si>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</si>
  <si>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</si>
  <si>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</si>
  <si>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</si>
  <si>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</si>
  <si>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</si>
  <si>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</si>
  <si>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</si>
  <si>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</si>
  <si>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</si>
  <si>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</si>
  <si>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</si>
  <si>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</si>
  <si>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</si>
  <si>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</si>
  <si>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</si>
  <si>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</si>
  <si>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</si>
  <si>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</si>
  <si>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</si>
  <si>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</si>
  <si>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</si>
  <si>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</si>
  <si>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</si>
  <si>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</si>
  <si>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</si>
  <si>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</si>
  <si>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</si>
  <si>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</si>
  <si>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</si>
  <si>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</si>
  <si>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</si>
  <si>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</si>
  <si>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</si>
  <si>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</si>
  <si>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</si>
  <si>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</si>
  <si>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</si>
  <si>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</si>
  <si>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</si>
  <si>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</si>
  <si>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</si>
  <si>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</si>
  <si>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</si>
  <si>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</si>
  <si>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</si>
  <si>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</si>
  <si>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</si>
  <si>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</si>
  <si>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</si>
  <si>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</si>
  <si>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</si>
  <si>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</si>
  <si>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</si>
  <si>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</si>
  <si>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</si>
  <si>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</si>
  <si>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</si>
  <si>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</si>
  <si>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</si>
  <si>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</si>
  <si>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</si>
  <si>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</si>
  <si>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</si>
  <si>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</si>
  <si>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</si>
  <si>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</si>
  <si>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</si>
  <si>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</si>
  <si>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</si>
  <si>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</si>
  <si>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</si>
  <si>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</si>
  <si>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</si>
  <si>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</si>
  <si>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</si>
  <si>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</si>
  <si>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</si>
  <si>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</si>
  <si>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</si>
  <si>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</si>
  <si>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</si>
  <si>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</si>
  <si>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</si>
  <si>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</si>
  <si>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</si>
  <si>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</si>
  <si>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</si>
  <si>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</si>
  <si>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</si>
  <si>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</si>
  <si>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</si>
  <si>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</si>
  <si>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</si>
  <si>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</si>
  <si>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</si>
  <si>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</si>
  <si>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</si>
  <si>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</si>
  <si>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</si>
  <si>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</si>
  <si>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</si>
  <si>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</si>
  <si>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</si>
  <si>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</si>
  <si>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</si>
  <si>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</si>
  <si>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</si>
  <si>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</si>
  <si>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</si>
  <si>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</si>
  <si>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</si>
  <si>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</si>
  <si>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</si>
  <si>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</si>
  <si>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</si>
  <si>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</si>
  <si>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</si>
  <si>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</si>
  <si>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</si>
  <si>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</si>
  <si>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</si>
  <si>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</si>
  <si>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</si>
  <si>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</si>
  <si>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</si>
  <si>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</si>
  <si>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</si>
  <si>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</si>
  <si>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</si>
  <si>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</si>
  <si>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</si>
  <si>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</si>
  <si>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</si>
  <si>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</si>
  <si>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</si>
  <si>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</si>
  <si>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</si>
  <si>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</si>
  <si>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</si>
  <si>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</si>
  <si>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</si>
  <si>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</si>
  <si>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</si>
  <si>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</si>
  <si>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</si>
  <si>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</si>
  <si>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</si>
  <si>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</si>
  <si>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</si>
  <si>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</si>
  <si>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</si>
  <si>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</si>
  <si>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</si>
  <si>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</si>
  <si>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</si>
  <si>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</si>
  <si>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</si>
  <si>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</si>
  <si>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</si>
  <si>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</si>
  <si>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</si>
  <si>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</si>
  <si>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</si>
  <si>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</si>
  <si>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</si>
  <si>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</si>
  <si>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</si>
  <si>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</si>
  <si>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</si>
  <si>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</si>
  <si>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</si>
  <si>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</si>
  <si>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</si>
  <si>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</si>
  <si>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</si>
  <si>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</si>
  <si>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</si>
  <si>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</si>
  <si>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</si>
  <si>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</si>
  <si>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</si>
  <si>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</si>
  <si>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</si>
  <si>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</si>
  <si>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</si>
  <si>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</si>
  <si>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</si>
  <si>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</si>
  <si>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</si>
  <si>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</si>
  <si>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</si>
  <si>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</si>
  <si>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</si>
  <si>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</si>
  <si>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</si>
  <si>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</si>
  <si>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</si>
  <si>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</si>
  <si>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</si>
  <si>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</si>
  <si>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</si>
  <si>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</si>
  <si>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</si>
  <si>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</si>
  <si>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</si>
  <si>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</si>
  <si>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</si>
  <si>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</si>
  <si>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</si>
  <si>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</si>
  <si>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</si>
  <si>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</si>
  <si>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</si>
  <si>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</si>
  <si>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</si>
  <si>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</si>
  <si>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</si>
  <si>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</si>
  <si>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</si>
  <si>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</si>
  <si>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</si>
  <si>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</si>
  <si>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</si>
  <si>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</si>
  <si>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</si>
  <si>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</si>
  <si>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</si>
  <si>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</si>
  <si>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</si>
  <si>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</si>
  <si>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</si>
  <si>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</si>
  <si>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</si>
  <si>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</si>
  <si>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</si>
  <si>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</si>
  <si>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</si>
  <si>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</si>
  <si>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</si>
  <si>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</si>
  <si>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</si>
  <si>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</si>
  <si>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</si>
  <si>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</si>
  <si>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</si>
  <si>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</si>
  <si>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</si>
  <si>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</si>
  <si>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</si>
  <si>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</si>
  <si>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</si>
  <si>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</si>
  <si>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</si>
  <si>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</si>
  <si>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</si>
  <si>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</si>
  <si>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</si>
  <si>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</si>
  <si>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</si>
  <si>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</si>
  <si>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</si>
  <si>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</si>
  <si>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</si>
  <si>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</si>
  <si>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</si>
  <si>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</si>
  <si>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</si>
  <si>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</si>
  <si>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</si>
  <si>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</si>
  <si>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</si>
  <si>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</si>
  <si>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</si>
  <si>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</si>
  <si>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</si>
  <si>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</si>
  <si>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</si>
  <si>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</si>
  <si>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</si>
  <si>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</si>
  <si>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</si>
  <si>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</si>
  <si>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</si>
  <si>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</si>
  <si>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</si>
  <si>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</si>
  <si>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</si>
  <si>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</si>
  <si>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</si>
  <si>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</si>
  <si>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</si>
  <si>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</si>
  <si>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</si>
  <si>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</si>
  <si>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</si>
  <si>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</si>
  <si>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</si>
  <si>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</si>
  <si>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</si>
  <si>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</si>
  <si>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</si>
  <si>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</si>
  <si>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</si>
  <si>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</si>
  <si>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</si>
  <si>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</si>
  <si>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</si>
  <si>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</si>
  <si>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</si>
  <si>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</si>
  <si>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</si>
  <si>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</si>
  <si>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</si>
  <si>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</si>
  <si>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</si>
  <si>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</si>
  <si>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</si>
  <si>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</si>
  <si>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</si>
  <si>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</si>
  <si>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</si>
  <si>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</si>
  <si>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</si>
  <si>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</si>
  <si>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</si>
  <si>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</si>
  <si>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</si>
  <si>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</si>
  <si>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</si>
  <si>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</si>
  <si>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</si>
  <si>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</si>
  <si>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</si>
  <si>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</si>
  <si>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</si>
  <si>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</si>
  <si>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</si>
  <si>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</si>
  <si>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</si>
  <si>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</si>
  <si>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</si>
  <si>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</si>
  <si>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</si>
  <si>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</si>
  <si>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</si>
  <si>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</si>
  <si>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</si>
  <si>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</si>
  <si>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</si>
  <si>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</si>
  <si>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</si>
  <si>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</si>
  <si>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</si>
  <si>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</si>
  <si>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</si>
  <si>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</si>
  <si>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</si>
  <si>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</si>
  <si>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</si>
  <si>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</si>
  <si>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</si>
  <si>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</si>
  <si>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</si>
  <si>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</si>
  <si>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</si>
  <si>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</si>
  <si>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</si>
  <si>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</si>
  <si>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</si>
  <si>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</si>
  <si>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</si>
  <si>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</si>
  <si>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</si>
  <si>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</si>
  <si>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</si>
  <si>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</si>
  <si>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</si>
  <si>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</si>
  <si>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</si>
  <si>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</si>
  <si>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</si>
  <si>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</si>
  <si>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</si>
  <si>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</si>
  <si>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</si>
  <si>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</si>
  <si>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</si>
  <si>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</si>
  <si>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</si>
  <si>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</si>
  <si>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</si>
  <si>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</si>
  <si>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</si>
  <si>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</si>
  <si>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</si>
  <si>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</si>
  <si>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</si>
  <si>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</si>
  <si>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</si>
  <si>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</si>
  <si>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</si>
  <si>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</si>
  <si>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</si>
  <si>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</si>
  <si>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</si>
  <si>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</si>
  <si>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</si>
  <si>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</si>
  <si>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</si>
  <si>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</si>
  <si>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</si>
  <si>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</si>
  <si>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</si>
  <si>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</si>
  <si>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</si>
  <si>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</si>
  <si>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</si>
  <si>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</si>
  <si>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</si>
  <si>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</si>
  <si>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</si>
  <si>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</si>
  <si>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</si>
  <si>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</si>
  <si>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</si>
  <si>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</si>
  <si>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</si>
  <si>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</si>
  <si>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</si>
  <si>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</si>
  <si>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</si>
  <si>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</si>
  <si>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</si>
  <si>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</si>
  <si>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</si>
  <si>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</si>
  <si>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</si>
  <si>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</si>
  <si>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</si>
  <si>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</si>
  <si>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</si>
  <si>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</si>
  <si>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</si>
  <si>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</si>
  <si>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</si>
  <si>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</si>
  <si>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</si>
  <si>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</si>
  <si>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</si>
  <si>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</si>
  <si>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</si>
  <si>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</si>
  <si>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</si>
  <si>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</si>
  <si>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</si>
  <si>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</si>
  <si>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</si>
  <si>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</si>
  <si>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</si>
  <si>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</si>
  <si>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</si>
  <si>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</si>
  <si>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</si>
  <si>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</si>
  <si>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</si>
  <si>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</si>
  <si>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</si>
  <si>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</si>
  <si>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</si>
  <si>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</si>
  <si>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</si>
  <si>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</si>
  <si>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</si>
  <si>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</si>
  <si>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</si>
  <si>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</si>
  <si>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</si>
  <si>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</si>
  <si>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</si>
  <si>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</si>
  <si>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</si>
  <si>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</si>
  <si>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</si>
  <si>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</si>
  <si>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</si>
  <si>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</si>
  <si>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</si>
  <si>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</si>
  <si>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</si>
  <si>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</si>
  <si>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</si>
  <si>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</si>
  <si>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</si>
  <si>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</si>
  <si>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</si>
  <si>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</si>
  <si>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</si>
  <si>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</si>
  <si>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</si>
  <si>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</si>
  <si>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</si>
  <si>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</si>
  <si>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</si>
  <si>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</si>
  <si>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</si>
  <si>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</si>
  <si>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</si>
  <si>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</si>
  <si>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</si>
  <si>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</si>
  <si>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</si>
  <si>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</si>
  <si>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</si>
  <si>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</si>
  <si>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</si>
  <si>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</si>
  <si>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</si>
  <si>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</si>
  <si>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</si>
  <si>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</si>
  <si>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</si>
  <si>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</si>
  <si>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</si>
  <si>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</si>
  <si>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</si>
  <si>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</si>
  <si>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</si>
  <si>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</si>
  <si>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</si>
  <si>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</si>
  <si>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</si>
  <si>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</si>
  <si>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</si>
  <si>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</si>
  <si>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</si>
  <si>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</si>
  <si>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</si>
  <si>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</si>
  <si>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</si>
  <si>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</si>
  <si>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</si>
  <si>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</si>
  <si>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</si>
  <si>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</si>
  <si>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</si>
  <si>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</si>
  <si>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</si>
  <si>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</si>
  <si>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</si>
  <si>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</si>
  <si>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</si>
  <si>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</si>
  <si>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</si>
  <si>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</si>
  <si>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</si>
  <si>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</si>
  <si>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</si>
  <si>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</si>
  <si>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</si>
  <si>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</si>
  <si>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</si>
  <si>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</si>
  <si>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</si>
  <si>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</si>
  <si>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</si>
  <si>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</si>
  <si>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</si>
  <si>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</si>
  <si>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</si>
  <si>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</si>
  <si>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</si>
  <si>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</si>
  <si>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</si>
  <si>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</si>
  <si>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</si>
  <si>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</si>
  <si>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</si>
  <si>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</si>
  <si>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</si>
  <si>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</si>
  <si>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</si>
  <si>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</si>
  <si>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</si>
  <si>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</si>
  <si>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</si>
  <si>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</si>
  <si>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</si>
  <si>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</si>
  <si>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</si>
  <si>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</si>
  <si>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</si>
  <si>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</si>
  <si>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</si>
  <si>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</si>
  <si>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</si>
  <si>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</si>
  <si>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</si>
  <si>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</si>
  <si>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</si>
  <si>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</si>
  <si>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</si>
  <si>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</si>
  <si>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</si>
  <si>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</si>
  <si>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</si>
  <si>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</si>
  <si>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</si>
  <si>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</si>
  <si>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</si>
  <si>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</si>
  <si>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</si>
  <si>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</si>
  <si>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</si>
  <si>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</si>
  <si>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</si>
  <si>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</si>
  <si>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</si>
  <si>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</si>
  <si>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</si>
  <si>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</si>
  <si>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</si>
  <si>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</si>
  <si>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</si>
  <si>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</si>
  <si>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</si>
  <si>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</si>
  <si>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</si>
  <si>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</si>
  <si>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</si>
  <si>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</si>
  <si>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</si>
  <si>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</si>
  <si>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</si>
  <si>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</si>
  <si>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</si>
  <si>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</si>
  <si>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</si>
  <si>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</si>
  <si>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</si>
  <si>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</si>
  <si>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</si>
  <si>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</si>
  <si>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</si>
  <si>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</si>
  <si>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</si>
  <si>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</si>
  <si>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</si>
  <si>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</si>
  <si>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</si>
  <si>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</si>
  <si>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</si>
  <si>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</si>
  <si>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</si>
  <si>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</si>
  <si>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</si>
  <si>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</si>
  <si>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</si>
  <si>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</si>
  <si>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</si>
  <si>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</si>
  <si>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</si>
  <si>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</si>
  <si>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</si>
  <si>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</si>
  <si>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</si>
  <si>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</si>
  <si>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</si>
  <si>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</si>
  <si>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</si>
  <si>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</si>
  <si>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</si>
  <si>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</si>
  <si>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</si>
  <si>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</si>
  <si>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</si>
  <si>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</si>
  <si>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</si>
  <si>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</si>
  <si>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</si>
  <si>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</si>
  <si>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</si>
  <si>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</si>
  <si>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</si>
  <si>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</si>
  <si>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</si>
  <si>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</si>
  <si>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</si>
  <si>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</si>
  <si>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</si>
  <si>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</si>
  <si>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</si>
  <si>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</si>
  <si>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</si>
  <si>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</si>
  <si>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</si>
  <si>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</si>
  <si>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</si>
  <si>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</si>
  <si>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</si>
  <si>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</si>
  <si>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</si>
  <si>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</si>
  <si>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</si>
  <si>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</si>
  <si>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</si>
  <si>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</si>
  <si>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</si>
  <si>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</si>
  <si>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</si>
  <si>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</si>
  <si>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</si>
  <si>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</si>
  <si>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</si>
  <si>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</si>
  <si>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</si>
  <si>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</si>
  <si>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</si>
  <si>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</si>
  <si>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</si>
  <si>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</si>
  <si>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</si>
  <si>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</si>
  <si>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</si>
  <si>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</si>
  <si>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</si>
  <si>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</si>
  <si>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</si>
  <si>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</si>
  <si>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</si>
  <si>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</si>
  <si>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</si>
  <si>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</si>
  <si>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</si>
  <si>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</si>
  <si>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</si>
  <si>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</si>
  <si>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</si>
  <si>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</si>
  <si>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</si>
  <si>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</si>
  <si>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</si>
  <si>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</si>
  <si>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</si>
  <si>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</si>
  <si>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</si>
  <si>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</si>
  <si>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</si>
  <si>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</si>
  <si>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</si>
  <si>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</si>
  <si>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</si>
  <si>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</si>
  <si>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</si>
  <si>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</si>
  <si>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</si>
  <si>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</si>
  <si>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</si>
  <si>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</si>
  <si>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</si>
  <si>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</si>
  <si>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</si>
  <si>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</si>
  <si>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</si>
  <si>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</si>
  <si>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</si>
  <si>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</si>
  <si>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</si>
  <si>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</si>
  <si>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</si>
  <si>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</si>
  <si>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</si>
  <si>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</si>
  <si>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</si>
  <si>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</si>
  <si>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</si>
  <si>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</si>
  <si>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</si>
  <si>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</si>
  <si>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</si>
  <si>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</si>
  <si>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</si>
  <si>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</si>
  <si>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</si>
  <si>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</si>
  <si>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</si>
  <si>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</si>
  <si>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</si>
  <si>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</si>
  <si>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</si>
  <si>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</si>
  <si>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</si>
  <si>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</si>
  <si>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</si>
  <si>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</si>
  <si>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</si>
  <si>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</si>
  <si>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</si>
  <si>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</si>
  <si>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</si>
  <si>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</si>
  <si>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</si>
  <si>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</si>
  <si>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</si>
  <si>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</si>
  <si>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</si>
  <si>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</si>
  <si>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</si>
  <si>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</si>
  <si>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</si>
  <si>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</si>
  <si>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</si>
  <si>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</si>
  <si>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</si>
  <si>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</si>
  <si>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</si>
  <si>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</si>
  <si>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</si>
  <si>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</si>
  <si>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</si>
  <si>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</si>
  <si>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</si>
  <si>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</si>
  <si>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</si>
  <si>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</si>
  <si>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</si>
  <si>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</si>
  <si>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</si>
  <si>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</si>
  <si>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</si>
  <si>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</si>
  <si>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</si>
  <si>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</si>
  <si>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</si>
  <si>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</si>
  <si>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</si>
  <si>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</si>
  <si>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</si>
  <si>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</si>
  <si>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</si>
  <si>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</si>
  <si>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</si>
  <si>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</si>
  <si>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</si>
  <si>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</si>
  <si>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</si>
  <si>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</si>
  <si>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</si>
  <si>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</si>
  <si>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</si>
  <si>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</si>
  <si>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</si>
  <si>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</si>
  <si>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</si>
  <si>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</si>
  <si>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</si>
  <si>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</si>
  <si>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</si>
  <si>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</si>
  <si>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</si>
  <si>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</si>
  <si>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</si>
  <si>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</si>
  <si>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</si>
  <si>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</si>
  <si>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</si>
  <si>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</si>
  <si>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</si>
  <si>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</si>
  <si>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</si>
  <si>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</si>
  <si>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</si>
  <si>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</si>
  <si>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</si>
  <si>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</si>
  <si>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</si>
  <si>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</si>
  <si>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</si>
  <si>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</si>
  <si>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</si>
  <si>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</si>
  <si>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</si>
  <si>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</si>
  <si>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</si>
  <si>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</si>
  <si>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</si>
  <si>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</si>
  <si>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</si>
  <si>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</si>
  <si>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</si>
  <si>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</si>
  <si>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</si>
  <si>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</si>
  <si>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</si>
  <si>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</si>
  <si>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</si>
  <si>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</si>
  <si>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</si>
  <si>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</si>
  <si>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</si>
  <si>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</si>
  <si>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</si>
  <si>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</si>
  <si>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</si>
  <si>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</si>
  <si>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</si>
  <si>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</si>
  <si>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</si>
  <si>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</si>
  <si>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</si>
  <si>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</si>
  <si>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</si>
  <si>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</si>
  <si>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</si>
  <si>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</si>
  <si>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</si>
  <si>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</si>
  <si>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</si>
  <si>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</si>
  <si>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</si>
  <si>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</si>
  <si>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</si>
  <si>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</si>
  <si>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</si>
  <si>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</si>
  <si>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</si>
  <si>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</si>
  <si>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</si>
  <si>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</si>
  <si>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</si>
  <si>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</si>
  <si>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</si>
  <si>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</si>
  <si>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</si>
  <si>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</si>
  <si>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</si>
  <si>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</si>
  <si>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</si>
  <si>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</si>
  <si>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</si>
  <si>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</si>
  <si>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</si>
  <si>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</si>
  <si>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</si>
  <si>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</si>
  <si>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</si>
  <si>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</si>
  <si>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</si>
  <si>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</si>
  <si>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</si>
  <si>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</si>
  <si>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</si>
  <si>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</si>
  <si>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</si>
  <si>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</si>
  <si>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</si>
  <si>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</si>
  <si>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</si>
  <si>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</si>
  <si>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</si>
  <si>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</si>
  <si>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</si>
  <si>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</si>
  <si>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</si>
  <si>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</si>
  <si>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</si>
  <si>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</si>
  <si>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</si>
  <si>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</si>
  <si>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</si>
  <si>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</si>
  <si>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</si>
  <si>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</si>
  <si>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</si>
  <si>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</si>
  <si>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</si>
  <si>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</si>
  <si>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</si>
  <si>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</si>
  <si>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</si>
  <si>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</si>
  <si>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</si>
  <si>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</si>
  <si>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</si>
  <si>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</si>
  <si>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</si>
  <si>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</si>
  <si>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</si>
  <si>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</si>
  <si>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</si>
  <si>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</si>
  <si>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</si>
  <si>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</si>
  <si>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</si>
  <si>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</si>
  <si>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</si>
  <si>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</si>
  <si>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</si>
  <si>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</si>
  <si>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</si>
  <si>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</si>
  <si>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</si>
  <si>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</si>
  <si>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</si>
  <si>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</si>
  <si>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</si>
  <si>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</si>
  <si>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</si>
  <si>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</si>
  <si>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</si>
  <si>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</si>
  <si>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</si>
  <si>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</si>
  <si>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</si>
  <si>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</si>
  <si>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</si>
  <si>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</si>
  <si>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</si>
  <si>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</si>
  <si>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</si>
  <si>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</si>
  <si>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</si>
  <si>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</si>
  <si>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</si>
  <si>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</si>
  <si>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</si>
  <si>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</si>
  <si>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</si>
  <si>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</si>
  <si>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</si>
  <si>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</si>
  <si>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</si>
  <si>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</si>
  <si>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</si>
  <si>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</si>
  <si>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</si>
  <si>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</si>
  <si>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</si>
  <si>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</si>
  <si>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</si>
  <si>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</si>
  <si>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</si>
  <si>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</si>
  <si>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</si>
  <si>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</si>
  <si>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</si>
  <si>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</si>
  <si>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</si>
  <si>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</si>
  <si>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</si>
  <si>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</si>
  <si>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</si>
  <si>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</si>
  <si>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</si>
  <si>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</si>
  <si>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</si>
  <si>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</si>
  <si>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</si>
  <si>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</si>
  <si>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</si>
  <si>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</si>
  <si>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</si>
  <si>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</si>
  <si>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</si>
  <si>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</si>
  <si>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</si>
  <si>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</si>
  <si>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</si>
  <si>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</si>
  <si>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</si>
  <si>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</si>
  <si>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</si>
  <si>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</si>
  <si>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</si>
  <si>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</si>
  <si>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</si>
  <si>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</si>
  <si>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</si>
  <si>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</si>
  <si>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</si>
  <si>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</si>
  <si>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</si>
  <si>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</si>
  <si>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</si>
  <si>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</si>
  <si>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</si>
  <si>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</si>
  <si>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</si>
  <si>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</si>
  <si>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</si>
  <si>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</si>
  <si>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</si>
  <si>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</si>
  <si>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</si>
  <si>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</si>
  <si>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</si>
  <si>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</si>
  <si>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</si>
  <si>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</si>
  <si>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</si>
  <si>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</si>
  <si>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</si>
  <si>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</si>
  <si>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</si>
  <si>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</si>
  <si>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</si>
  <si>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</si>
  <si>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</si>
  <si>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</si>
  <si>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</si>
  <si>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</si>
  <si>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</si>
  <si>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</si>
  <si>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</si>
  <si>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</si>
  <si>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</si>
  <si>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</si>
  <si>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</si>
  <si>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</si>
  <si>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</si>
  <si>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</si>
  <si>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</si>
  <si>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</si>
  <si>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</si>
  <si>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</si>
  <si>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</si>
  <si>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</si>
  <si>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</si>
  <si>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</si>
  <si>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</si>
  <si>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</si>
  <si>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</si>
  <si>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</si>
  <si>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</si>
  <si>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</si>
  <si>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</si>
  <si>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</si>
  <si>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</si>
  <si>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</si>
  <si>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</si>
  <si>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</si>
  <si>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</si>
  <si>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</si>
  <si>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</si>
  <si>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</si>
  <si>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</si>
  <si>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</si>
  <si>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</si>
  <si>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</si>
  <si>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</si>
  <si>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</si>
  <si>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</si>
  <si>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</si>
  <si>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</si>
  <si>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</si>
  <si>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</si>
  <si>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</si>
  <si>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</si>
  <si>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</si>
  <si>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</si>
  <si>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</si>
  <si>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</si>
  <si>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</si>
  <si>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</si>
  <si>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</si>
  <si>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</si>
  <si>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</si>
  <si>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</si>
  <si>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</si>
  <si>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</si>
  <si>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</si>
  <si>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</si>
  <si>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</si>
  <si>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</si>
  <si>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</si>
  <si>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</si>
  <si>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</si>
  <si>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</si>
  <si>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</si>
  <si>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</si>
  <si>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</si>
  <si>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</si>
  <si>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</si>
  <si>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</si>
  <si>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</si>
  <si>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</si>
  <si>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</si>
  <si>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</si>
  <si>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</si>
  <si>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</si>
  <si>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</si>
  <si>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</si>
  <si>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</si>
  <si>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</si>
  <si>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</si>
  <si>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</si>
  <si>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</si>
  <si>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</si>
  <si>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</si>
  <si>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</si>
  <si>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</si>
  <si>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</si>
  <si>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</si>
  <si>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</si>
  <si>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</si>
  <si>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</si>
  <si>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</si>
  <si>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</si>
  <si>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</si>
  <si>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</si>
  <si>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</si>
  <si>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</si>
  <si>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</si>
  <si>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</si>
  <si>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</si>
  <si>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</si>
  <si>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</si>
  <si>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</si>
  <si>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</si>
  <si>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</si>
  <si>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</si>
  <si>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</si>
  <si>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</si>
  <si>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</si>
  <si>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</si>
  <si>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</si>
  <si>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</si>
  <si>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</si>
  <si>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</si>
  <si>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</si>
  <si>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</si>
  <si>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</si>
  <si>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</si>
  <si>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</si>
  <si>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</si>
  <si>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</si>
  <si>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</si>
  <si>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</si>
  <si>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</si>
  <si>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</si>
  <si>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</si>
  <si>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</si>
  <si>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</si>
  <si>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</si>
  <si>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</si>
  <si>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</si>
  <si>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</si>
  <si>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</si>
  <si>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</si>
  <si>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</si>
  <si>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</si>
  <si>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</si>
  <si>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</si>
  <si>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</si>
  <si>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</si>
  <si>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</si>
  <si>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</si>
  <si>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</si>
  <si>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</si>
  <si>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</si>
  <si>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</si>
  <si>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</si>
  <si>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</si>
  <si>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</si>
  <si>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</si>
  <si>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</si>
  <si>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</si>
  <si>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</si>
  <si>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</si>
  <si>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</si>
  <si>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</si>
  <si>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</si>
  <si>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</si>
  <si>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</si>
  <si>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</si>
  <si>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</si>
  <si>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</si>
  <si>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</si>
  <si>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</si>
  <si>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</si>
  <si>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</si>
  <si>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</si>
  <si>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</si>
  <si>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</si>
  <si>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</si>
  <si>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</si>
  <si>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</si>
  <si>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</si>
  <si>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</si>
  <si>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</si>
  <si>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</si>
  <si>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</si>
  <si>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</si>
  <si>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</si>
  <si>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</si>
  <si>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</si>
  <si>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</si>
  <si>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</si>
  <si>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</si>
  <si>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</si>
  <si>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</si>
  <si>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</si>
  <si>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</si>
  <si>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</si>
  <si>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</si>
  <si>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</si>
  <si>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</si>
  <si>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</si>
  <si>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</si>
  <si>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</si>
  <si>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</si>
  <si>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</si>
  <si>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</si>
  <si>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</si>
  <si>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</si>
  <si>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</si>
  <si>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</si>
  <si>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</si>
  <si>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</si>
  <si>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</si>
  <si>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</si>
  <si>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</si>
  <si>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</si>
  <si>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</si>
  <si>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</si>
  <si>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</si>
  <si>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</si>
  <si>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</si>
  <si>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</si>
  <si>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</si>
  <si>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</si>
  <si>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</si>
  <si>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</si>
  <si>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</si>
  <si>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</si>
  <si>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</si>
  <si>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</si>
  <si>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</si>
  <si>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</si>
  <si>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</si>
  <si>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</si>
  <si>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</si>
  <si>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</si>
  <si>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</si>
  <si>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</si>
  <si>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</si>
  <si>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</si>
  <si>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</si>
  <si>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</si>
  <si>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</si>
  <si>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</si>
  <si>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</si>
  <si>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</si>
  <si>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</si>
  <si>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</si>
  <si>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</si>
  <si>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</si>
  <si>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</si>
  <si>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</si>
  <si>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</si>
  <si>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</si>
  <si>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</si>
  <si>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</si>
  <si>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</si>
  <si>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</si>
  <si>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</si>
  <si>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</si>
  <si>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</si>
  <si>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</si>
  <si>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</si>
  <si>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</si>
  <si>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</si>
  <si>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</si>
  <si>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</si>
  <si>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</si>
  <si>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</si>
  <si>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</si>
  <si>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</si>
  <si>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</si>
  <si>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</si>
  <si>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</si>
  <si>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</si>
  <si>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</si>
  <si>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</si>
  <si>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</si>
  <si>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</si>
  <si>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</si>
  <si>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</si>
  <si>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</si>
  <si>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</si>
  <si>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</si>
  <si>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</si>
  <si>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</si>
  <si>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</si>
  <si>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</si>
  <si>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</si>
  <si>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</si>
  <si>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</si>
  <si>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</si>
  <si>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</si>
  <si>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</si>
  <si>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</si>
  <si>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</si>
  <si>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</si>
  <si>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</si>
  <si>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</si>
  <si>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</si>
  <si>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</si>
  <si>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</si>
  <si>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</si>
  <si>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</si>
  <si>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</si>
  <si>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</si>
  <si>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</si>
  <si>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</si>
  <si>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</si>
  <si>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</si>
  <si>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</si>
  <si>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</si>
  <si>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</si>
  <si>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</si>
  <si>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</si>
  <si>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</si>
  <si>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</si>
  <si>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</si>
  <si>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</si>
  <si>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</si>
  <si>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</si>
  <si>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</si>
  <si>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</si>
  <si>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</si>
  <si>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</si>
  <si>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</si>
  <si>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</si>
  <si>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</si>
  <si>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</si>
  <si>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</si>
  <si>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</si>
  <si>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</si>
  <si>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</si>
  <si>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</si>
  <si>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</si>
  <si>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</si>
  <si>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</si>
  <si>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</si>
  <si>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</si>
  <si>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</si>
  <si>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</si>
  <si>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</si>
  <si>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</si>
  <si>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</si>
  <si>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</si>
  <si>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</si>
  <si>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</si>
  <si>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</si>
  <si>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</si>
  <si>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</si>
  <si>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</si>
  <si>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</si>
  <si>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</si>
  <si>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</si>
  <si>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</si>
  <si>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</si>
  <si>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</si>
  <si>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</si>
  <si>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</si>
  <si>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</si>
  <si>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</si>
  <si>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</si>
  <si>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</si>
  <si>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</si>
  <si>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</si>
  <si>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</si>
  <si>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</si>
  <si>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</si>
  <si>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</si>
  <si>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</si>
  <si>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</si>
  <si>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</si>
  <si>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</si>
  <si>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</si>
  <si>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</si>
  <si>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</si>
  <si>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</si>
  <si>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</si>
  <si>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</si>
  <si>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</si>
  <si>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</si>
  <si>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</si>
  <si>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</si>
  <si>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</si>
  <si>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</si>
  <si>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</si>
  <si>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</si>
  <si>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</si>
  <si>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</si>
  <si>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</si>
  <si>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</si>
  <si>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</si>
  <si>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</si>
  <si>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</si>
  <si>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</si>
  <si>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</si>
  <si>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</si>
  <si>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</si>
  <si>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</si>
  <si>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</si>
  <si>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</si>
  <si>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</si>
  <si>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</si>
  <si>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</si>
  <si>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</si>
  <si>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</si>
  <si>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</si>
  <si>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</si>
  <si>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</si>
  <si>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</si>
  <si>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</si>
  <si>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</si>
  <si>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</si>
  <si>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</si>
  <si>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</si>
  <si>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</si>
  <si>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</si>
  <si>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</si>
  <si>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</si>
  <si>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</si>
  <si>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</si>
  <si>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</si>
  <si>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</si>
  <si>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</si>
  <si>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</si>
  <si>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</si>
  <si>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</si>
  <si>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</si>
  <si>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</si>
  <si>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</si>
  <si>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</si>
  <si>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</si>
  <si>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</si>
  <si>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</si>
  <si>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</si>
  <si>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</si>
  <si>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</si>
  <si>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</si>
  <si>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</si>
  <si>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</si>
  <si>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</si>
  <si>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</si>
  <si>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</si>
  <si>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</si>
  <si>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</si>
  <si>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</si>
  <si>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</si>
  <si>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</si>
  <si>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</si>
  <si>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</si>
  <si>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</si>
  <si>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</si>
  <si>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</si>
  <si>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</si>
  <si>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</si>
  <si>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</si>
  <si>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</si>
  <si>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</si>
  <si>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</si>
  <si>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</si>
  <si>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</si>
  <si>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</si>
  <si>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</si>
  <si>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</si>
  <si>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</si>
  <si>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</si>
  <si>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</si>
  <si>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</si>
  <si>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</si>
  <si>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</si>
  <si>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</si>
  <si>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</si>
  <si>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</si>
  <si>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</si>
  <si>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</si>
  <si>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</si>
  <si>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</si>
  <si>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</si>
  <si>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</si>
  <si>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</si>
  <si>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</si>
  <si>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</si>
  <si>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</si>
  <si>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</si>
  <si>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</si>
  <si>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</si>
  <si>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</si>
  <si>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</si>
  <si>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</si>
  <si>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</si>
  <si>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</si>
  <si>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</si>
  <si>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</si>
  <si>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</si>
  <si>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</si>
  <si>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</si>
  <si>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</si>
  <si>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</si>
  <si>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</si>
  <si>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</si>
  <si>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</si>
  <si>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</si>
  <si>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</si>
  <si>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</si>
  <si>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</si>
  <si>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</si>
  <si>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</si>
  <si>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</si>
  <si>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</si>
  <si>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</si>
  <si>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</si>
  <si>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</si>
  <si>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</si>
  <si>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</si>
  <si>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</si>
  <si>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</si>
  <si>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</si>
  <si>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</si>
  <si>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</si>
  <si>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</si>
  <si>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</si>
  <si>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</si>
  <si>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</si>
  <si>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</si>
  <si>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</si>
  <si>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</si>
  <si>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</si>
  <si>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</si>
  <si>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</si>
  <si>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</si>
  <si>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</si>
  <si>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</si>
  <si>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</si>
  <si>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</si>
  <si>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</si>
  <si>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</si>
  <si>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</si>
  <si>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</si>
  <si>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</si>
  <si>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</si>
  <si>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</si>
  <si>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</si>
  <si>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</si>
  <si>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</si>
  <si>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</si>
  <si>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</si>
  <si>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</si>
  <si>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</si>
  <si>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</si>
  <si>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</si>
  <si>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</si>
  <si>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</si>
  <si>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</si>
  <si>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</si>
  <si>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</si>
  <si>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</si>
  <si>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</si>
  <si>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</si>
  <si>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</si>
  <si>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</si>
  <si>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</si>
  <si>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</si>
  <si>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</si>
  <si>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</si>
  <si>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</si>
  <si>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</si>
  <si>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</si>
  <si>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</si>
  <si>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</si>
  <si>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</si>
  <si>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</si>
  <si>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</si>
  <si>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</si>
  <si>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</si>
  <si>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</si>
  <si>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</si>
  <si>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</si>
  <si>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</si>
  <si>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</si>
  <si>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</si>
  <si>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</si>
  <si>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</si>
  <si>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</si>
  <si>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</si>
  <si>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</si>
  <si>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</si>
  <si>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</si>
  <si>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</si>
  <si>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</si>
  <si>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</si>
  <si>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</si>
  <si>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</si>
  <si>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</si>
  <si>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</si>
  <si>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</si>
  <si>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</si>
  <si>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</si>
  <si>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</si>
  <si>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</si>
  <si>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</si>
  <si>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</si>
  <si>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</si>
  <si>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</si>
  <si>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</si>
  <si>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</si>
  <si>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</si>
  <si>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</si>
  <si>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</si>
  <si>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</si>
  <si>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</si>
  <si>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</si>
  <si>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</si>
  <si>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</si>
  <si>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</si>
  <si>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</si>
  <si>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</si>
  <si>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</si>
  <si>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</si>
  <si>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</si>
  <si>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</si>
  <si>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</si>
  <si>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</si>
  <si>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</si>
  <si>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</si>
  <si>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</si>
  <si>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</si>
  <si>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</si>
  <si>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</si>
  <si>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</si>
  <si>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</si>
  <si>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</si>
  <si>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</si>
  <si>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</si>
  <si>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</si>
  <si>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</si>
  <si>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</si>
  <si>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</si>
  <si>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</si>
  <si>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</si>
  <si>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</si>
  <si>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</si>
  <si>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</si>
  <si>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</si>
  <si>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</si>
  <si>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</si>
  <si>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</si>
  <si>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</si>
  <si>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</si>
  <si>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</si>
  <si>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</si>
  <si>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</si>
  <si>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</si>
  <si>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</si>
  <si>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</si>
  <si>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</si>
  <si>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</si>
  <si>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</si>
  <si>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</si>
  <si>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</si>
  <si>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</si>
  <si>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</si>
  <si>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</si>
  <si>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</si>
  <si>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</si>
  <si>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</si>
  <si>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</si>
  <si>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</si>
  <si>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</si>
  <si>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</si>
  <si>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</si>
  <si>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</si>
  <si>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</si>
  <si>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</si>
  <si>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</si>
  <si>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</si>
  <si>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</si>
  <si>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</si>
  <si>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</si>
  <si>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</si>
  <si>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</si>
  <si>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</si>
  <si>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</si>
  <si>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</si>
  <si>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</si>
  <si>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</si>
  <si>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</si>
  <si>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</si>
  <si>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</si>
  <si>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</si>
  <si>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</si>
  <si>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</si>
  <si>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</si>
  <si>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</si>
  <si>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</si>
  <si>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</si>
  <si>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</si>
  <si>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</si>
  <si>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</si>
  <si>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</si>
  <si>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</si>
  <si>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</si>
  <si>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</si>
  <si>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</si>
  <si>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</si>
  <si>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</si>
  <si>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</si>
  <si>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</si>
  <si>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</si>
  <si>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</si>
  <si>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</si>
  <si>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</si>
  <si>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</si>
  <si>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</si>
  <si>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</si>
  <si>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</si>
  <si>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</si>
  <si>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</si>
  <si>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</si>
  <si>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</si>
  <si>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</si>
  <si>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</si>
  <si>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</si>
  <si>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</si>
  <si>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</si>
  <si>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</si>
  <si>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</si>
  <si>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</si>
  <si>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</si>
  <si>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</si>
  <si>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</si>
  <si>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</si>
  <si>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</si>
  <si>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</si>
  <si>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</si>
  <si>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</si>
  <si>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</si>
  <si>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</si>
  <si>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</si>
  <si>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</si>
  <si>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</si>
  <si>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</si>
  <si>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</si>
  <si>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</si>
  <si>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</si>
  <si>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</si>
  <si>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</si>
  <si>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</si>
  <si>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</si>
  <si>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</si>
  <si>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</si>
  <si>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</si>
  <si>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</si>
  <si>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</si>
  <si>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</si>
  <si>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</si>
  <si>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</si>
  <si>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</si>
  <si>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</si>
  <si>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</si>
  <si>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</si>
  <si>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</si>
  <si>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</si>
  <si>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</si>
  <si>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</si>
  <si>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</si>
  <si>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</si>
  <si>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</si>
  <si>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</si>
  <si>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</si>
  <si>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</si>
  <si>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</si>
  <si>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</si>
  <si>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</si>
  <si>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</si>
  <si>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</si>
  <si>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</si>
  <si>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</si>
  <si>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</si>
  <si>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</si>
  <si>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</si>
  <si>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</si>
  <si>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</si>
  <si>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</si>
  <si>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</si>
  <si>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</si>
  <si>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</si>
  <si>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</si>
  <si>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</si>
  <si>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</si>
  <si>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</si>
  <si>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</si>
  <si>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</si>
  <si>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</si>
  <si>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</si>
  <si>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</si>
  <si>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</si>
  <si>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</si>
  <si>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</si>
  <si>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</si>
  <si>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</si>
  <si>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</si>
  <si>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</si>
  <si>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</si>
  <si>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</si>
  <si>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</si>
  <si>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</si>
  <si>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</si>
  <si>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</si>
  <si>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</si>
  <si>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</si>
  <si>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</si>
  <si>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</si>
  <si>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</si>
  <si>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</si>
  <si>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</si>
  <si>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</si>
  <si>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</si>
  <si>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</si>
  <si>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</si>
  <si>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</si>
  <si>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</si>
  <si>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</si>
  <si>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</si>
  <si>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</si>
  <si>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</si>
  <si>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</si>
  <si>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</si>
  <si>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</si>
  <si>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</si>
  <si>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</si>
  <si>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</si>
  <si>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</si>
  <si>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</si>
  <si>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</si>
  <si>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</si>
  <si>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</si>
  <si>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</si>
  <si>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</si>
  <si>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</si>
  <si>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</si>
  <si>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</si>
  <si>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</si>
  <si>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</si>
  <si>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</si>
  <si>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</si>
  <si>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</si>
  <si>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</si>
  <si>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</si>
  <si>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</si>
  <si>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</si>
  <si>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</si>
  <si>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</si>
  <si>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</si>
  <si>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</si>
  <si>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</si>
  <si>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</si>
  <si>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</si>
  <si>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</si>
  <si>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</si>
  <si>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</si>
  <si>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</si>
  <si>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</si>
  <si>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</si>
  <si>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</si>
  <si>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</si>
  <si>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</si>
  <si>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</si>
  <si>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</si>
  <si>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</si>
  <si>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</si>
  <si>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</si>
  <si>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</si>
  <si>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</si>
  <si>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</si>
  <si>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</si>
  <si>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</si>
  <si>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</si>
  <si>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</si>
  <si>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</si>
  <si>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</si>
  <si>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</si>
  <si>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</si>
  <si>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</si>
  <si>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</si>
  <si>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</si>
  <si>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</si>
  <si>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</si>
  <si>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</si>
  <si>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</si>
  <si>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</si>
  <si>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</si>
  <si>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</si>
  <si>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</si>
  <si>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</si>
  <si>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</si>
  <si>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</si>
  <si>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</si>
  <si>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</si>
  <si>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</si>
  <si>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</si>
  <si>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</si>
  <si>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</si>
  <si>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</si>
  <si>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</si>
  <si>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</si>
  <si>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</si>
  <si>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</si>
  <si>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</si>
  <si>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</si>
  <si>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</si>
  <si>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</si>
  <si>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</si>
  <si>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</si>
  <si>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</si>
  <si>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</si>
  <si>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</si>
  <si>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</si>
  <si>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</si>
  <si>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</si>
  <si>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</si>
  <si>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</si>
  <si>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</si>
  <si>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</si>
  <si>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</si>
  <si>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</si>
  <si>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</si>
  <si>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</si>
  <si>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</si>
  <si>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</si>
  <si>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</si>
  <si>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</si>
  <si>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</si>
  <si>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</si>
  <si>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</si>
  <si>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</si>
  <si>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</si>
  <si>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</si>
  <si>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</si>
  <si>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</si>
  <si>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</si>
  <si>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</si>
  <si>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</si>
  <si>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</si>
  <si>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</si>
  <si>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</si>
  <si>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</si>
  <si>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</si>
  <si>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</si>
  <si>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</si>
  <si>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</si>
  <si>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</si>
  <si>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</si>
  <si>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</si>
  <si>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</si>
  <si>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</si>
  <si>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</si>
  <si>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</si>
  <si>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</si>
  <si>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</si>
  <si>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</si>
  <si>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</si>
  <si>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</si>
  <si>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</si>
  <si>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</si>
  <si>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</si>
  <si>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</si>
  <si>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</si>
  <si>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</si>
  <si>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</si>
  <si>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</si>
  <si>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</si>
  <si>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</si>
  <si>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</si>
  <si>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</si>
  <si>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</si>
  <si>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</si>
  <si>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</si>
  <si>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</si>
  <si>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</si>
  <si>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</si>
  <si>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</si>
  <si>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</si>
  <si>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</si>
  <si>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</si>
  <si>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</si>
  <si>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</si>
  <si>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</si>
  <si>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</si>
  <si>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</si>
  <si>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</si>
  <si>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</si>
  <si>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</si>
  <si>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</si>
  <si>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</si>
  <si>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</si>
  <si>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</si>
  <si>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</si>
  <si>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</si>
  <si>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</si>
  <si>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</si>
  <si>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</si>
  <si>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</si>
  <si>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</si>
  <si>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</si>
  <si>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</si>
  <si>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</si>
  <si>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</si>
  <si>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</si>
  <si>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</si>
  <si>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</si>
  <si>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</si>
  <si>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</si>
  <si>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</si>
  <si>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</si>
  <si>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</si>
  <si>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</si>
  <si>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</si>
  <si>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</si>
  <si>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</si>
  <si>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</si>
  <si>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</si>
  <si>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</si>
  <si>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</si>
  <si>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</si>
  <si>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</si>
  <si>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</si>
  <si>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</si>
  <si>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</si>
  <si>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</si>
  <si>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</si>
  <si>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</si>
  <si>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</si>
  <si>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</si>
  <si>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</si>
  <si>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</si>
  <si>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</si>
  <si>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</si>
  <si>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</si>
  <si>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</si>
  <si>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</si>
  <si>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</si>
  <si>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</si>
  <si>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</si>
  <si>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</si>
  <si>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</si>
  <si>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</si>
  <si>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</si>
  <si>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</si>
  <si>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</si>
  <si>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</si>
  <si>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</si>
  <si>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</si>
  <si>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</si>
  <si>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</si>
  <si>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</si>
  <si>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</si>
  <si>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</si>
  <si>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</si>
  <si>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</si>
  <si>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</si>
  <si>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</si>
  <si>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</si>
  <si>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</si>
  <si>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</si>
  <si>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</si>
  <si>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</si>
  <si>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</si>
  <si>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</si>
  <si>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</si>
  <si>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</si>
  <si>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</si>
  <si>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</si>
  <si>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</si>
  <si>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</si>
  <si>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</si>
  <si>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</si>
  <si>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</si>
  <si>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</si>
  <si>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</si>
  <si>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</si>
  <si>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</si>
  <si>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</si>
  <si>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</si>
  <si>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</si>
  <si>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</si>
  <si>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</si>
  <si>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</si>
  <si>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</si>
  <si>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</si>
  <si>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</si>
  <si>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</si>
  <si>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</si>
  <si>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</si>
  <si>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</si>
  <si>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</si>
  <si>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</si>
  <si>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</si>
  <si>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</si>
  <si>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</si>
  <si>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</si>
  <si>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</si>
  <si>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</si>
  <si>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</si>
  <si>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</si>
  <si>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</si>
  <si>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</si>
  <si>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</si>
  <si>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</si>
  <si>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</si>
  <si>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</si>
  <si>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</si>
  <si>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</si>
  <si>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</si>
  <si>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</si>
  <si>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</si>
  <si>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</si>
  <si>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</si>
  <si>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</si>
  <si>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</si>
  <si>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</si>
  <si>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</si>
  <si>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</si>
  <si>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</si>
  <si>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</si>
  <si>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</si>
  <si>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</si>
  <si>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</si>
  <si>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</si>
  <si>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</si>
  <si>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</si>
  <si>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</si>
  <si>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</si>
  <si>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</si>
  <si>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</si>
  <si>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</si>
  <si>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</si>
  <si>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</si>
  <si>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</si>
  <si>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</si>
  <si>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</si>
  <si>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</si>
  <si>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</si>
  <si>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</si>
  <si>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</si>
  <si>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</si>
  <si>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</si>
  <si>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</si>
  <si>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</si>
  <si>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</si>
  <si>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</si>
  <si>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</si>
  <si>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</si>
  <si>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</si>
  <si>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</si>
  <si>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</si>
  <si>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</si>
  <si>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</si>
  <si>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</si>
  <si>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</si>
  <si>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</si>
  <si>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</si>
  <si>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</si>
  <si>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</si>
  <si>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</si>
  <si>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</si>
  <si>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</si>
  <si>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</si>
  <si>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</si>
  <si>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</si>
  <si>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</si>
  <si>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</si>
  <si>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</si>
  <si>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</si>
  <si>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</si>
  <si>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</si>
  <si>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</si>
  <si>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</si>
  <si>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</si>
  <si>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</si>
  <si>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</si>
  <si>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</si>
  <si>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</si>
  <si>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</si>
  <si>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</si>
  <si>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</si>
  <si>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</si>
  <si>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</si>
  <si>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</si>
  <si>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</si>
  <si>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</si>
  <si>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</si>
  <si>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</si>
  <si>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</si>
  <si>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</si>
  <si>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</si>
  <si>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</si>
  <si>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</si>
  <si>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</si>
  <si>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</si>
  <si>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</si>
  <si>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</si>
  <si>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</si>
  <si>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</si>
  <si>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</si>
  <si>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</si>
  <si>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</si>
  <si>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</si>
  <si>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</si>
  <si>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</si>
  <si>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</si>
  <si>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</si>
  <si>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</si>
  <si>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</si>
  <si>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</si>
  <si>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</si>
  <si>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</si>
  <si>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</si>
  <si>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</si>
  <si>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</si>
  <si>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</si>
  <si>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</si>
  <si>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</si>
  <si>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</si>
  <si>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</si>
  <si>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</si>
  <si>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</si>
  <si>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</si>
  <si>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</si>
  <si>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</si>
  <si>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</si>
  <si>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</si>
  <si>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</si>
  <si>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</si>
  <si>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</si>
  <si>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</si>
  <si>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</si>
  <si>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</si>
  <si>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</si>
  <si>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</si>
  <si>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</si>
  <si>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</si>
  <si>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</si>
  <si>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</si>
  <si>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</si>
  <si>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</si>
  <si>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</si>
  <si>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</si>
  <si>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</si>
  <si>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</si>
  <si>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</si>
  <si>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</si>
  <si>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</si>
  <si>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</si>
  <si>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</si>
  <si>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</si>
  <si>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</si>
  <si>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</si>
  <si>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</si>
  <si>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</si>
  <si>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</si>
  <si>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</si>
  <si>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</si>
  <si>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</si>
  <si>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</si>
  <si>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</si>
  <si>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</si>
  <si>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</si>
  <si>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</si>
  <si>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</si>
  <si>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</si>
  <si>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</si>
  <si>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</si>
  <si>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</si>
  <si>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</si>
  <si>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</si>
  <si>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</si>
  <si>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</si>
  <si>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</si>
  <si>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</si>
  <si>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</si>
  <si>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</si>
  <si>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</si>
  <si>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</si>
  <si>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</si>
  <si>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</si>
  <si>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</si>
  <si>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</si>
  <si>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</si>
  <si>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</si>
  <si>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</si>
  <si>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</si>
  <si>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</si>
  <si>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</si>
  <si>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</si>
  <si>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</si>
  <si>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</si>
  <si>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</si>
  <si>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</si>
  <si>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</si>
  <si>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</si>
  <si>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</si>
  <si>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</si>
  <si>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</si>
  <si>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</si>
  <si>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</si>
  <si>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</si>
  <si>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</si>
  <si>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</si>
  <si>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</si>
  <si>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</si>
  <si>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</si>
  <si>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</si>
  <si>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</si>
  <si>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</si>
  <si>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</si>
  <si>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</si>
  <si>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</si>
  <si>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</si>
  <si>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</si>
  <si>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</si>
  <si>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</si>
  <si>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</si>
  <si>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</si>
  <si>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</si>
  <si>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</si>
  <si>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</si>
  <si>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</si>
  <si>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</si>
  <si>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</si>
  <si>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</si>
  <si>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</si>
  <si>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</si>
  <si>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</si>
  <si>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</si>
  <si>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</si>
  <si>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</si>
  <si>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</si>
  <si>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</si>
  <si>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</si>
  <si>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</si>
  <si>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</si>
  <si>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</si>
  <si>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</si>
  <si>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</si>
  <si>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</si>
  <si>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</si>
  <si>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</si>
  <si>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</si>
  <si>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</si>
  <si>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</si>
  <si>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</si>
  <si>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</si>
  <si>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</si>
  <si>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</si>
  <si>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</si>
  <si>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</si>
  <si>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</si>
  <si>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</si>
  <si>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</si>
  <si>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</si>
  <si>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</si>
  <si>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</si>
  <si>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</si>
  <si>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</si>
  <si>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</si>
  <si>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</si>
  <si>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</si>
  <si>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</si>
  <si>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</si>
  <si>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</si>
  <si>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</si>
  <si>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</si>
  <si>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</si>
  <si>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</si>
  <si>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</si>
  <si>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</si>
  <si>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</si>
  <si>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</si>
  <si>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</si>
  <si>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</si>
  <si>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</si>
  <si>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</si>
  <si>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</si>
  <si>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</si>
  <si>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</si>
  <si>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</si>
  <si>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</si>
  <si>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</si>
  <si>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</si>
  <si>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</si>
  <si>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</si>
  <si>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</si>
  <si>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</si>
  <si>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</si>
  <si>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</si>
  <si>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</si>
  <si>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</si>
  <si>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</si>
  <si>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</si>
  <si>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</si>
  <si>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</si>
  <si>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</si>
  <si>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</si>
  <si>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</si>
  <si>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</si>
  <si>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</si>
  <si>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</si>
  <si>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</si>
  <si>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</si>
  <si>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</si>
  <si>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</si>
  <si>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</si>
  <si>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</si>
  <si>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</si>
  <si>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</si>
  <si>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</si>
  <si>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</si>
  <si>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</si>
  <si>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</si>
  <si>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</si>
  <si>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</si>
  <si>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</si>
  <si>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</si>
  <si>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</si>
  <si>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</si>
  <si>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</si>
  <si>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</si>
  <si>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</si>
  <si>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</si>
  <si>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</si>
  <si>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</si>
  <si>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</si>
  <si>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</si>
  <si>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</si>
  <si>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</si>
  <si>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</si>
  <si>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</si>
  <si>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</si>
  <si>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</si>
  <si>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</si>
  <si>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</si>
  <si>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</si>
  <si>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</si>
  <si>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</si>
  <si>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</si>
  <si>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</si>
  <si>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</si>
  <si>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</si>
  <si>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</si>
  <si>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</si>
  <si>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</si>
  <si>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</si>
  <si>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</si>
  <si>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</si>
  <si>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</si>
  <si>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</si>
  <si>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</si>
  <si>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</si>
  <si>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</si>
  <si>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</si>
  <si>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</si>
  <si>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</si>
  <si>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</si>
  <si>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</si>
  <si>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</si>
  <si>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</si>
  <si>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</si>
  <si>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</si>
  <si>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</si>
  <si>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</si>
  <si>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</si>
  <si>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</si>
  <si>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</si>
  <si>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</si>
  <si>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</si>
  <si>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</si>
  <si>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</si>
  <si>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</si>
  <si>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</si>
  <si>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</si>
  <si>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</si>
  <si>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</si>
  <si>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</si>
  <si>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</si>
  <si>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</si>
  <si>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</si>
  <si>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</si>
  <si>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</si>
  <si>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</si>
  <si>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</si>
  <si>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</si>
  <si>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</si>
  <si>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</si>
  <si>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</si>
  <si>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</si>
  <si>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</si>
  <si>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</si>
  <si>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</si>
  <si>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</si>
  <si>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</si>
  <si>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</si>
  <si>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</si>
  <si>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</si>
  <si>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</si>
  <si>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</si>
  <si>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</si>
  <si>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</si>
  <si>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</si>
  <si>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</si>
  <si>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</si>
  <si>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</si>
  <si>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</si>
  <si>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</si>
  <si>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</si>
  <si>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</si>
  <si>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</si>
  <si>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</si>
  <si>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</si>
  <si>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</si>
  <si>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</si>
  <si>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</si>
  <si>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</si>
  <si>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</si>
  <si>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</si>
  <si>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</si>
  <si>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</si>
  <si>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</si>
  <si>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</si>
  <si>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</si>
  <si>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</si>
  <si>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</si>
  <si>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</si>
  <si>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</si>
  <si>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</si>
  <si>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</si>
  <si>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</si>
  <si>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</si>
  <si>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</si>
  <si>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</si>
  <si>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</si>
  <si>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</si>
  <si>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</si>
  <si>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</si>
  <si>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</si>
  <si>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</si>
  <si>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</si>
  <si>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</si>
  <si>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</si>
  <si>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</si>
  <si>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</si>
  <si>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</si>
  <si>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</si>
  <si>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</si>
  <si>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</si>
  <si>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</si>
  <si>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</si>
  <si>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</si>
  <si>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</si>
  <si>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</si>
  <si>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</si>
  <si>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</si>
  <si>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</si>
  <si>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</si>
  <si>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</si>
  <si>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</si>
  <si>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</si>
  <si>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</si>
  <si>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</si>
  <si>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</si>
  <si>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</si>
  <si>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</si>
  <si>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</si>
  <si>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</si>
  <si>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</si>
  <si>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</si>
  <si>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</si>
  <si>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</si>
  <si>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</si>
  <si>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</si>
  <si>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</si>
  <si>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</si>
  <si>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</si>
  <si>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</si>
  <si>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</si>
  <si>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</si>
  <si>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</si>
  <si>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</si>
  <si>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</si>
  <si>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</si>
  <si>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</si>
  <si>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</si>
  <si>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</si>
  <si>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</si>
  <si>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</si>
  <si>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</si>
  <si>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</si>
  <si>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</si>
  <si>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</si>
  <si>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</si>
  <si>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</si>
  <si>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</si>
  <si>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</si>
  <si>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</si>
  <si>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</si>
  <si>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</si>
  <si>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</si>
  <si>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</si>
  <si>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</si>
  <si>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</si>
  <si>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</si>
  <si>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</si>
  <si>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</si>
  <si>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</si>
  <si>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</si>
  <si>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</si>
  <si>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</si>
  <si>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</si>
  <si>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</si>
  <si>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</si>
  <si>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</si>
  <si>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</si>
  <si>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</si>
  <si>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</si>
  <si>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</si>
  <si>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</si>
  <si>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</si>
  <si>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</si>
  <si>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</si>
  <si>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</si>
  <si>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</si>
  <si>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</si>
  <si>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</si>
  <si>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</si>
  <si>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</si>
  <si>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</si>
  <si>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</si>
  <si>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</si>
  <si>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</si>
  <si>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</si>
  <si>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</si>
  <si>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</si>
  <si>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</si>
  <si>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</si>
  <si>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</si>
  <si>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</si>
  <si>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</si>
  <si>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</si>
  <si>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</si>
  <si>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</si>
  <si>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</si>
  <si>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</si>
  <si>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</si>
  <si>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</si>
  <si>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</si>
  <si>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</si>
  <si>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</si>
  <si>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</si>
  <si>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</si>
  <si>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</si>
  <si>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</si>
  <si>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</si>
  <si>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</si>
  <si>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</si>
  <si>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</si>
  <si>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</si>
  <si>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</si>
  <si>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</si>
  <si>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</si>
  <si>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</si>
  <si>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</si>
  <si>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</si>
  <si>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</si>
  <si>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</si>
  <si>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</si>
  <si>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</si>
  <si>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</si>
  <si>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</si>
  <si>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</si>
  <si>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</si>
  <si>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</si>
  <si>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</si>
  <si>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</si>
  <si>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</si>
  <si>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</si>
  <si>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</si>
  <si>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</si>
  <si>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</si>
  <si>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</si>
  <si>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</si>
  <si>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</si>
  <si>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</si>
  <si>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</si>
  <si>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</si>
  <si>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</si>
  <si>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</si>
  <si>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</si>
  <si>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</si>
  <si>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</si>
  <si>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</si>
  <si>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</si>
  <si>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</si>
  <si>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</si>
  <si>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</si>
  <si>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</si>
  <si>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</si>
  <si>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</si>
  <si>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</si>
  <si>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</si>
  <si>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</si>
  <si>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</si>
  <si>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</si>
  <si>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</si>
  <si>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</si>
  <si>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</si>
  <si>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</si>
  <si>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</si>
  <si>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</si>
  <si>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</si>
  <si>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</si>
  <si>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</si>
  <si>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</si>
  <si>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</si>
  <si>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</si>
  <si>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</si>
  <si>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</si>
  <si>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</si>
  <si>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</si>
  <si>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</si>
  <si>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</si>
  <si>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</si>
  <si>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</si>
  <si>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</si>
  <si>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</si>
  <si>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</si>
  <si>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</si>
  <si>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</si>
  <si>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</si>
  <si>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</si>
  <si>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</si>
  <si>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</si>
  <si>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</si>
  <si>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</si>
  <si>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</si>
  <si>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</si>
  <si>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</si>
  <si>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</si>
  <si>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</si>
  <si>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</si>
  <si>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</si>
  <si>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</si>
  <si>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</si>
  <si>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</si>
  <si>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</si>
  <si>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</si>
  <si>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</si>
  <si>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</si>
  <si>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</si>
  <si>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</si>
  <si>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</si>
  <si>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</si>
  <si>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</si>
  <si>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</si>
  <si>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</si>
  <si>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</si>
  <si>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</si>
  <si>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</si>
  <si>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</si>
  <si>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</si>
  <si>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</si>
  <si>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</si>
  <si>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</si>
  <si>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</si>
  <si>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</si>
  <si>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</si>
  <si>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</si>
  <si>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</si>
  <si>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</si>
  <si>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</si>
  <si>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</si>
  <si>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</si>
  <si>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</si>
  <si>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</si>
  <si>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</si>
  <si>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</si>
  <si>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</si>
  <si>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</si>
  <si>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</si>
  <si>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</si>
  <si>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</si>
  <si>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</si>
  <si>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</si>
  <si>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</si>
  <si>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</si>
  <si>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</si>
  <si>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</si>
  <si>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</si>
  <si>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</si>
  <si>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</si>
  <si>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</si>
  <si>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</si>
  <si>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</si>
  <si>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</si>
  <si>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</si>
  <si>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</si>
  <si>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</si>
  <si>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</si>
  <si>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</si>
  <si>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</si>
  <si>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</si>
  <si>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</si>
  <si>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</si>
  <si>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</si>
  <si>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</si>
  <si>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</si>
  <si>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</si>
  <si>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</si>
  <si>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</si>
  <si>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</si>
  <si>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</si>
  <si>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</si>
  <si>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</si>
  <si>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</si>
  <si>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</si>
  <si>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</si>
  <si>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</si>
  <si>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</si>
  <si>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</si>
  <si>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</si>
  <si>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</si>
  <si>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</si>
  <si>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</si>
  <si>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</si>
  <si>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</si>
  <si>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</si>
  <si>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</si>
  <si>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</si>
  <si>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</si>
  <si>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</si>
  <si>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</si>
  <si>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</si>
  <si>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</si>
  <si>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</si>
  <si>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</si>
  <si>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</si>
  <si>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</si>
  <si>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</si>
  <si>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</si>
  <si>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</si>
  <si>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</si>
  <si>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</si>
  <si>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</si>
  <si>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</si>
  <si>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</si>
  <si>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</si>
  <si>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</si>
  <si>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</si>
  <si>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</si>
  <si>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</si>
  <si>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</si>
  <si>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</si>
  <si>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</si>
  <si>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</si>
  <si>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</si>
  <si>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</si>
  <si>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</si>
  <si>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</si>
  <si>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</si>
  <si>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</si>
  <si>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</si>
  <si>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</si>
  <si>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</si>
  <si>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</si>
  <si>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</si>
  <si>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</si>
  <si>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</si>
  <si>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</si>
  <si>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</si>
  <si>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</si>
  <si>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</si>
  <si>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</si>
  <si>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</si>
  <si>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</si>
  <si>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</si>
  <si>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</si>
  <si>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</si>
  <si>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</si>
  <si>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</si>
  <si>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</si>
  <si>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</si>
  <si>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</si>
  <si>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</si>
  <si>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</si>
  <si>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</si>
  <si>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</si>
  <si>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</si>
  <si>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</si>
  <si>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</si>
  <si>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</si>
  <si>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</si>
  <si>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</si>
  <si>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</si>
  <si>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</si>
  <si>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</si>
  <si>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</si>
  <si>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</si>
  <si>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</si>
  <si>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</si>
  <si>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</si>
  <si>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</si>
  <si>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</si>
  <si>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</si>
  <si>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</si>
  <si>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</si>
  <si>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</si>
  <si>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</si>
  <si>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</si>
  <si>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</si>
  <si>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</si>
  <si>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</si>
  <si>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</si>
  <si>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</si>
  <si>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</si>
  <si>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</si>
  <si>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</si>
  <si>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</si>
  <si>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</si>
  <si>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</si>
  <si>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</si>
  <si>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</si>
  <si>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</si>
  <si>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</si>
  <si>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</si>
  <si>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</si>
  <si>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</si>
  <si>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</si>
  <si>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</si>
  <si>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</si>
  <si>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</si>
  <si>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</si>
  <si>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</si>
  <si>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</si>
  <si>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</si>
  <si>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</si>
  <si>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</si>
  <si>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</si>
  <si>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</si>
  <si>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</si>
  <si>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</si>
  <si>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</si>
  <si>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</si>
  <si>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</si>
  <si>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</si>
  <si>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</si>
  <si>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</si>
  <si>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</si>
  <si>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</si>
  <si>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</si>
  <si>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</si>
  <si>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</si>
  <si>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</si>
  <si>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</si>
  <si>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</si>
  <si>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</si>
  <si>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</si>
  <si>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</si>
  <si>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</si>
  <si>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</si>
  <si>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</si>
  <si>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</si>
  <si>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</si>
  <si>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</si>
  <si>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</si>
  <si>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</si>
  <si>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</si>
  <si>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</si>
  <si>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</si>
  <si>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</si>
  <si>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</si>
  <si>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</si>
  <si>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</si>
  <si>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</si>
  <si>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</si>
  <si>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</si>
  <si>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</si>
  <si>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</si>
  <si>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</si>
  <si>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</si>
  <si>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</si>
  <si>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</si>
  <si>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</si>
  <si>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</si>
  <si>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</si>
  <si>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</si>
  <si>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</si>
  <si>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</si>
  <si>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</si>
  <si>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</si>
  <si>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</si>
  <si>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</si>
  <si>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</si>
  <si>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</si>
  <si>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</si>
  <si>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</si>
  <si>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</si>
  <si>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</si>
  <si>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</si>
  <si>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</si>
  <si>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</si>
  <si>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</si>
  <si>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</si>
  <si>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</si>
  <si>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</si>
  <si>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</si>
  <si>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</si>
  <si>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</si>
  <si>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</si>
  <si>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</si>
  <si>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</si>
  <si>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</si>
  <si>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</si>
  <si>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</si>
  <si>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</si>
  <si>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</si>
  <si>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</si>
  <si>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</si>
  <si>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</si>
  <si>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</si>
  <si>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</si>
  <si>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</si>
  <si>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</si>
  <si>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</si>
  <si>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</si>
  <si>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</si>
  <si>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</si>
  <si>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</si>
  <si>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</si>
  <si>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</si>
  <si>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</si>
  <si>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</si>
  <si>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</si>
  <si>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</si>
  <si>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</si>
  <si>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</si>
  <si>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</si>
  <si>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</si>
  <si>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</si>
  <si>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</si>
  <si>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</si>
  <si>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</si>
  <si>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</si>
  <si>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</si>
  <si>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</si>
  <si>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</si>
  <si>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</si>
  <si>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</si>
  <si>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</si>
  <si>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</si>
  <si>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</si>
  <si>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</si>
  <si>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</si>
  <si>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</si>
  <si>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</si>
  <si>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</si>
  <si>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</si>
  <si>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</si>
  <si>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</si>
  <si>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</si>
  <si>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</si>
  <si>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</si>
  <si>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</si>
  <si>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</si>
  <si>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</si>
  <si>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</si>
  <si>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</si>
  <si>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</si>
  <si>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</si>
  <si>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</si>
  <si>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</si>
  <si>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</si>
  <si>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</si>
  <si>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</si>
  <si>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</si>
  <si>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</si>
  <si>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</si>
  <si>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</si>
  <si>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</si>
  <si>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</si>
  <si>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</si>
  <si>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</si>
  <si>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</si>
  <si>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</si>
  <si>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</si>
  <si>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</si>
  <si>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</si>
  <si>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</si>
  <si>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</si>
  <si>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</si>
  <si>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</si>
  <si>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</si>
  <si>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</si>
  <si>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</si>
  <si>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</si>
  <si>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</si>
  <si>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</si>
  <si>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</si>
  <si>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</si>
  <si>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</si>
  <si>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</si>
  <si>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</si>
  <si>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</si>
  <si>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</si>
  <si>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</si>
  <si>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</si>
  <si>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</si>
  <si>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</si>
  <si>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</si>
  <si>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</si>
  <si>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</si>
  <si>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</si>
  <si>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</si>
  <si>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</si>
  <si>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</si>
  <si>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</si>
  <si>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</si>
  <si>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</si>
  <si>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</si>
  <si>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</si>
  <si>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</si>
  <si>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</si>
  <si>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</si>
  <si>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</si>
  <si>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</si>
  <si>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</si>
  <si>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</si>
  <si>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</si>
  <si>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</si>
  <si>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</si>
  <si>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</si>
  <si>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</si>
  <si>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</si>
  <si>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</si>
  <si>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</si>
  <si>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</si>
  <si>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</si>
  <si>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</si>
  <si>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</si>
  <si>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</si>
  <si>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</si>
  <si>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</si>
  <si>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</si>
  <si>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</si>
  <si>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</si>
  <si>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</si>
  <si>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</si>
  <si>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</si>
  <si>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</si>
  <si>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</si>
  <si>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</si>
  <si>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</si>
  <si>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</si>
  <si>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</si>
  <si>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</si>
  <si>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</si>
  <si>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</si>
  <si>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</si>
  <si>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</si>
  <si>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</si>
  <si>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</si>
  <si>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</si>
  <si>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</si>
  <si>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</si>
  <si>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</si>
  <si>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</si>
  <si>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</si>
  <si>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</si>
  <si>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</si>
  <si>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</si>
  <si>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</si>
  <si>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</si>
  <si>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</si>
  <si>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</si>
  <si>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</si>
  <si>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</si>
  <si>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</si>
  <si>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</si>
  <si>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</si>
  <si>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</si>
  <si>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</si>
  <si>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</si>
  <si>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</si>
  <si>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</si>
  <si>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</si>
  <si>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</si>
  <si>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</si>
  <si>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</si>
  <si>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</si>
  <si>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</si>
  <si>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</si>
  <si>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</si>
  <si>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</si>
  <si>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</si>
  <si>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</si>
  <si>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</si>
  <si>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</si>
  <si>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</si>
  <si>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</si>
  <si>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</si>
  <si>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</si>
  <si>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</si>
  <si>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</si>
  <si>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</si>
  <si>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</si>
  <si>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</si>
  <si>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</si>
  <si>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</si>
  <si>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</si>
  <si>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</si>
  <si>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</si>
  <si>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</si>
  <si>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</si>
  <si>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</si>
  <si>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</si>
  <si>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</si>
  <si>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</si>
  <si>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</si>
  <si>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</si>
  <si>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</si>
  <si>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</si>
  <si>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</si>
  <si>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</si>
  <si>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</si>
  <si>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</si>
  <si>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</si>
  <si>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</si>
  <si>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</si>
  <si>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</si>
  <si>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</si>
  <si>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</si>
  <si>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</si>
  <si>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</si>
  <si>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</si>
  <si>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</si>
  <si>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</si>
  <si>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</si>
  <si>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</si>
  <si>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</si>
  <si>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</si>
  <si>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</si>
  <si>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</si>
  <si>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</si>
  <si>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</si>
  <si>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</si>
  <si>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</si>
  <si>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</si>
  <si>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</si>
  <si>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</si>
  <si>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</si>
  <si>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</si>
  <si>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</si>
  <si>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</si>
  <si>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</si>
  <si>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</si>
  <si>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</si>
  <si>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</si>
  <si>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</si>
  <si>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</si>
  <si>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</si>
  <si>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</si>
  <si>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</si>
  <si>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</si>
  <si>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</si>
  <si>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</si>
  <si>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</si>
  <si>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</si>
  <si>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</si>
  <si>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</si>
  <si>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</si>
  <si>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</si>
  <si>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</si>
  <si>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</si>
  <si>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</si>
  <si>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</si>
  <si>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</si>
  <si>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</si>
  <si>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</si>
  <si>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</si>
  <si>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</si>
  <si>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</si>
  <si>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</si>
  <si>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</si>
  <si>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</si>
  <si>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</si>
  <si>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</si>
  <si>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</si>
  <si>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</si>
  <si>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</si>
  <si>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</si>
  <si>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</si>
  <si>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</si>
  <si>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</si>
  <si>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</si>
  <si>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</si>
  <si>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</si>
  <si>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</si>
  <si>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</si>
  <si>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</si>
  <si>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</si>
  <si>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</si>
  <si>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</si>
  <si>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</si>
  <si>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</si>
  <si>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</si>
  <si>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</si>
  <si>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</si>
  <si>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</si>
  <si>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</si>
  <si>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</si>
  <si>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</si>
  <si>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</si>
  <si>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</si>
  <si>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</si>
  <si>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</si>
  <si>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</si>
  <si>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</si>
  <si>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</si>
  <si>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</si>
  <si>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</si>
  <si>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</si>
  <si>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</si>
  <si>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</si>
  <si>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</si>
  <si>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</si>
  <si>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</si>
  <si>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</si>
  <si>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</si>
  <si>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</si>
  <si>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</si>
  <si>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</si>
  <si>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</si>
  <si>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</si>
  <si>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</si>
  <si>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</si>
  <si>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</si>
  <si>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</si>
  <si>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</si>
  <si>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</si>
  <si>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</si>
  <si>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</si>
  <si>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</si>
  <si>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</si>
  <si>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</si>
  <si>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</si>
  <si>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</si>
  <si>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</si>
  <si>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</si>
  <si>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</si>
  <si>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</si>
  <si>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</si>
  <si>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</si>
  <si>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</si>
  <si>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</si>
  <si>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</si>
  <si>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</si>
  <si>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</si>
  <si>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</si>
  <si>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</si>
  <si>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</si>
  <si>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</si>
  <si>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</si>
  <si>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</si>
  <si>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</si>
  <si>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</si>
  <si>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</si>
  <si>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</si>
  <si>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</si>
  <si>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</si>
  <si>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</si>
  <si>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</si>
  <si>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</si>
  <si>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</si>
  <si>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</si>
  <si>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</si>
  <si>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</si>
  <si>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</si>
  <si>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</si>
  <si>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</si>
  <si>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</si>
  <si>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</si>
  <si>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</si>
  <si>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</si>
  <si>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</si>
  <si>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</si>
  <si>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</si>
  <si>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</si>
  <si>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</si>
  <si>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</si>
  <si>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</si>
  <si>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</si>
  <si>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</si>
  <si>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</si>
  <si>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</si>
  <si>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</si>
  <si>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</si>
  <si>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</si>
  <si>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</si>
  <si>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</si>
  <si>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</si>
  <si>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</si>
  <si>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</si>
  <si>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</si>
  <si>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</si>
  <si>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</si>
  <si>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</si>
  <si>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</si>
  <si>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</si>
  <si>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</si>
  <si>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</si>
  <si>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</si>
  <si>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</si>
  <si>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</si>
  <si>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</si>
  <si>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</si>
  <si>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</si>
  <si>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</si>
  <si>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</si>
  <si>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</si>
  <si>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</si>
  <si>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</si>
  <si>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</si>
  <si>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</si>
  <si>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</si>
  <si>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</si>
  <si>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</si>
  <si>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</si>
  <si>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</si>
  <si>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</si>
  <si>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</si>
  <si>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</si>
  <si>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</si>
  <si>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</si>
  <si>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</si>
  <si>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</si>
  <si>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</si>
  <si>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</si>
  <si>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</si>
  <si>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</si>
  <si>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</si>
  <si>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</si>
  <si>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</si>
  <si>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</si>
  <si>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</si>
  <si>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</si>
  <si>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</si>
  <si>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</si>
  <si>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</si>
  <si>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</si>
  <si>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</si>
  <si>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</si>
  <si>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</si>
  <si>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</si>
  <si>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</si>
  <si>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</si>
  <si>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</si>
  <si>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</si>
  <si>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</si>
  <si>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</si>
  <si>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</si>
  <si>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</si>
  <si>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</si>
  <si>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</si>
  <si>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</si>
  <si>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</si>
  <si>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</si>
  <si>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</si>
  <si>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</si>
  <si>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</si>
  <si>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</si>
  <si>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</si>
  <si>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</si>
  <si>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</si>
  <si>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</si>
  <si>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</si>
  <si>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</si>
  <si>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</si>
  <si>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</si>
  <si>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</si>
  <si>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</si>
  <si>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</si>
  <si>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</si>
  <si>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</si>
  <si>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</si>
  <si>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</si>
  <si>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</si>
  <si>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</si>
  <si>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</si>
  <si>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</si>
  <si>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</si>
  <si>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</si>
  <si>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</si>
  <si>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</si>
  <si>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</si>
  <si>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</si>
  <si>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</si>
  <si>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</si>
  <si>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</si>
  <si>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</si>
  <si>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</si>
  <si>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</si>
  <si>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</si>
  <si>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</si>
  <si>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</si>
  <si>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</si>
  <si>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</si>
  <si>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</si>
  <si>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</si>
  <si>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</si>
  <si>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</si>
  <si>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</si>
  <si>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</si>
  <si>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</si>
  <si>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</si>
  <si>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</si>
  <si>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</si>
  <si>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</si>
  <si>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</si>
  <si>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</si>
  <si>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</si>
  <si>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</si>
  <si>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</si>
  <si>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</si>
  <si>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</si>
  <si>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</si>
  <si>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</si>
  <si>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</si>
  <si>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</si>
  <si>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</si>
  <si>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</si>
  <si>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</si>
  <si>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</si>
  <si>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</si>
  <si>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</si>
  <si>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</si>
  <si>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</si>
  <si>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</si>
  <si>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</si>
  <si>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</si>
  <si>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</si>
  <si>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</si>
  <si>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</si>
  <si>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</si>
  <si>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</si>
  <si>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</si>
  <si>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</si>
  <si>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</si>
  <si>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</si>
  <si>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</si>
  <si>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</si>
  <si>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</si>
  <si>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</si>
  <si>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</si>
  <si>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</si>
  <si>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</si>
  <si>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</si>
  <si>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</si>
  <si>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</si>
  <si>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</si>
  <si>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</si>
  <si>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</si>
  <si>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</si>
  <si>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</si>
  <si>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</si>
  <si>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</si>
  <si>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</si>
  <si>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</si>
  <si>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</si>
  <si>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</si>
  <si>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</si>
  <si>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</si>
  <si>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</si>
  <si>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</si>
  <si>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</si>
  <si>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</si>
  <si>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</si>
  <si>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</si>
  <si>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</si>
  <si>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</si>
  <si>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</si>
  <si>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</si>
  <si>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</si>
  <si>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</si>
  <si>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</si>
  <si>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</si>
  <si>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</si>
  <si>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</si>
  <si>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</si>
  <si>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</si>
  <si>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</si>
  <si>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</si>
  <si>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</si>
  <si>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</si>
  <si>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</si>
  <si>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</si>
  <si>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</si>
  <si>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</si>
  <si>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</si>
  <si>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</si>
  <si>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</si>
  <si>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</si>
  <si>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</si>
  <si>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</si>
  <si>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</si>
  <si>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</si>
  <si>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</si>
  <si>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</si>
  <si>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</si>
  <si>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</si>
  <si>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</si>
  <si>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</si>
  <si>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</si>
  <si>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</si>
  <si>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</si>
  <si>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</si>
  <si>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</si>
  <si>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</si>
  <si>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</si>
  <si>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</si>
  <si>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</si>
  <si>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</si>
  <si>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</si>
  <si>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</si>
  <si>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</si>
  <si>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</si>
  <si>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</si>
  <si>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</si>
  <si>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</si>
  <si>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</si>
  <si>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</si>
  <si>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</si>
  <si>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</si>
  <si>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</si>
  <si>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</si>
  <si>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</si>
  <si>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</si>
  <si>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</si>
  <si>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</si>
  <si>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</si>
  <si>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</si>
  <si>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</si>
  <si>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</si>
  <si>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</si>
  <si>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</si>
  <si>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</si>
  <si>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</si>
  <si>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</si>
  <si>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</si>
  <si>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</si>
  <si>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</si>
  <si>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</si>
  <si>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</si>
  <si>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</si>
  <si>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</si>
  <si>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</si>
  <si>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</si>
  <si>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</si>
  <si>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</si>
  <si>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</si>
  <si>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</si>
  <si>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</si>
  <si>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</si>
  <si>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</si>
  <si>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</si>
  <si>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</si>
  <si>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</si>
  <si>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</si>
  <si>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</si>
  <si>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</si>
  <si>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</si>
  <si>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</si>
  <si>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</si>
  <si>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</si>
  <si>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</si>
  <si>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</si>
  <si>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</si>
  <si>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</si>
  <si>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</si>
  <si>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</si>
  <si>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</si>
  <si>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</si>
  <si>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</si>
  <si>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</si>
  <si>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</si>
  <si>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</si>
  <si>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</si>
  <si>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</si>
  <si>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</si>
  <si>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</si>
  <si>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</si>
  <si>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</si>
  <si>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</si>
  <si>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</si>
  <si>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</si>
  <si>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</si>
  <si>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</si>
  <si>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</si>
  <si>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</si>
  <si>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</si>
  <si>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</si>
  <si>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</si>
  <si>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</si>
  <si>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</si>
  <si>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</si>
  <si>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</si>
  <si>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</si>
  <si>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</si>
  <si>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</si>
  <si>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</si>
  <si>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</si>
  <si>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</si>
  <si>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</si>
  <si>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</si>
  <si>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</si>
  <si>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</si>
  <si>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</si>
  <si>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</si>
  <si>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</si>
  <si>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</si>
  <si>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</si>
  <si>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</si>
  <si>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</si>
  <si>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</si>
  <si>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</si>
  <si>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</si>
  <si>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</si>
  <si>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</si>
  <si>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</si>
  <si>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</si>
  <si>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</si>
  <si>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</si>
  <si>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</si>
  <si>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</si>
  <si>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</si>
  <si>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</si>
  <si>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</si>
  <si>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</si>
  <si>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</si>
  <si>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</si>
  <si>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</si>
  <si>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</si>
  <si>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</si>
  <si>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</si>
  <si>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</si>
  <si>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</si>
  <si>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</si>
  <si>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</si>
  <si>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</si>
  <si>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</si>
  <si>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</si>
  <si>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</si>
  <si>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</si>
  <si>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</si>
  <si>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</si>
  <si>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</si>
  <si>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</si>
  <si>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</si>
  <si>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</si>
  <si>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</si>
  <si>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</si>
  <si>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</si>
  <si>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</si>
  <si>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</si>
  <si>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</si>
  <si>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</si>
  <si>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</si>
  <si>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</si>
  <si>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</si>
  <si>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</si>
  <si>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</si>
  <si>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</si>
  <si>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</si>
  <si>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</si>
  <si>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</si>
  <si>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</si>
  <si>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</si>
  <si>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</si>
  <si>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</si>
  <si>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</si>
  <si>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</si>
  <si>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</si>
  <si>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</si>
  <si>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</si>
  <si>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</si>
  <si>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</si>
  <si>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</si>
  <si>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</si>
  <si>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</si>
  <si>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</si>
  <si>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</si>
  <si>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</si>
  <si>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</si>
  <si>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</si>
  <si>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</si>
  <si>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</si>
  <si>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</si>
  <si>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</si>
  <si>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</si>
  <si>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</si>
  <si>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</si>
  <si>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</si>
  <si>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</si>
  <si>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</si>
  <si>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</si>
  <si>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</si>
  <si>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</si>
  <si>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</si>
  <si>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</si>
  <si>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</si>
  <si>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</si>
  <si>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</si>
  <si>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</si>
  <si>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</si>
  <si>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</si>
  <si>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</si>
  <si>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</si>
  <si>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</si>
  <si>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</si>
  <si>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</si>
  <si>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</si>
  <si>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</si>
  <si>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</si>
  <si>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</si>
  <si>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</si>
  <si>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</si>
  <si>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</si>
  <si>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</si>
  <si>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</si>
  <si>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</si>
  <si>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</si>
  <si>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</si>
  <si>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</si>
  <si>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</si>
  <si>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</si>
  <si>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</si>
  <si>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</si>
  <si>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</si>
  <si>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</si>
  <si>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</si>
  <si>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</si>
  <si>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</si>
  <si>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</si>
  <si>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</si>
  <si>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</si>
  <si>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</si>
  <si>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</si>
  <si>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</si>
  <si>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</si>
  <si>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</si>
  <si>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</si>
  <si>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</si>
  <si>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</si>
  <si>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</si>
  <si>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</si>
  <si>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</si>
  <si>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</si>
  <si>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</si>
  <si>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</si>
  <si>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</si>
  <si>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</si>
  <si>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</si>
  <si>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</si>
  <si>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</si>
  <si>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</si>
  <si>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</si>
  <si>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</si>
  <si>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</si>
  <si>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</si>
  <si>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</si>
  <si>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</si>
  <si>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</si>
  <si>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</si>
  <si>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</si>
  <si>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</si>
  <si>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</si>
  <si>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</si>
  <si>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</si>
  <si>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</si>
  <si>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</si>
  <si>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</si>
  <si>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</si>
  <si>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</si>
  <si>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</si>
  <si>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</si>
  <si>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</si>
  <si>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</si>
  <si>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</si>
  <si>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</si>
  <si>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</si>
  <si>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</si>
  <si>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</si>
  <si>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</si>
  <si>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</si>
  <si>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</si>
  <si>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</si>
  <si>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</si>
  <si>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</si>
  <si>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</si>
  <si>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</si>
  <si>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</si>
  <si>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</si>
  <si>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</si>
  <si>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</si>
  <si>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</si>
  <si>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</si>
  <si>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</si>
  <si>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</si>
  <si>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</si>
  <si>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</si>
  <si>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</si>
  <si>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</si>
  <si>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</si>
  <si>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</si>
  <si>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</si>
  <si>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</si>
  <si>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</si>
  <si>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</si>
  <si>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</si>
  <si>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</si>
  <si>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</si>
  <si>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</si>
  <si>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</si>
  <si>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</si>
  <si>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</si>
  <si>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</si>
  <si>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</si>
  <si>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</si>
  <si>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</si>
  <si>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</si>
  <si>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</si>
  <si>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</si>
  <si>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</si>
  <si>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</si>
  <si>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</si>
  <si>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</si>
  <si>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</si>
  <si>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</si>
  <si>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</si>
  <si>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</si>
  <si>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</si>
  <si>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</si>
  <si>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</si>
  <si>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</si>
  <si>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</si>
  <si>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</si>
  <si>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</si>
  <si>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</si>
  <si>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</si>
  <si>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</si>
  <si>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</si>
  <si>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</si>
  <si>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</si>
  <si>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</si>
  <si>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</si>
  <si>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</si>
  <si>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</si>
  <si>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</si>
  <si>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</si>
  <si>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</si>
  <si>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</si>
  <si>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</si>
  <si>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</si>
  <si>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</si>
  <si>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</si>
  <si>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</si>
  <si>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</si>
  <si>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</si>
  <si>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</si>
  <si>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</si>
  <si>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</si>
  <si>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</si>
  <si>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</si>
  <si>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</si>
  <si>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</si>
  <si>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</si>
  <si>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</si>
  <si>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</si>
  <si>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</si>
  <si>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</si>
  <si>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</si>
  <si>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</si>
  <si>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</si>
  <si>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</si>
  <si>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</si>
  <si>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</si>
  <si>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</si>
  <si>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</si>
  <si>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</si>
  <si>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</si>
  <si>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</si>
  <si>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</si>
  <si>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</si>
  <si>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</si>
  <si>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</si>
  <si>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</si>
  <si>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</si>
  <si>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</si>
  <si>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</si>
  <si>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</si>
  <si>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</si>
  <si>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</si>
  <si>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</si>
  <si>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</si>
  <si>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</si>
  <si>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</si>
  <si>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</si>
  <si>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</si>
  <si>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</si>
  <si>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</si>
  <si>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</si>
  <si>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</si>
  <si>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</si>
  <si>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</si>
  <si>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</si>
  <si>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</si>
  <si>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</si>
  <si>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</si>
  <si>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</si>
  <si>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</si>
  <si>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</si>
  <si>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</si>
  <si>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</si>
  <si>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</si>
  <si>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</si>
  <si>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</si>
  <si>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</si>
  <si>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</si>
  <si>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</si>
  <si>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</si>
  <si>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</si>
  <si>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</si>
  <si>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</si>
  <si>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</si>
  <si>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</si>
  <si>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</si>
  <si>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</si>
  <si>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</si>
  <si>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</si>
  <si>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</si>
  <si>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</si>
  <si>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</si>
  <si>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</si>
  <si>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</si>
  <si>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</si>
  <si>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</si>
  <si>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</si>
  <si>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</si>
  <si>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</si>
  <si>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</si>
  <si>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</si>
  <si>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</si>
  <si>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</si>
  <si>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</si>
  <si>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</si>
  <si>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</si>
  <si>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</si>
  <si>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</si>
  <si>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</si>
  <si>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</si>
  <si>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</si>
  <si>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</si>
  <si>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</si>
  <si>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</si>
  <si>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</si>
  <si>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</si>
  <si>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</si>
  <si>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</si>
  <si>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</si>
  <si>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</si>
  <si>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</si>
  <si>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</si>
  <si>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</si>
  <si>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</si>
  <si>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</si>
  <si>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</si>
  <si>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</si>
  <si>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</si>
  <si>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</si>
  <si>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</si>
  <si>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</si>
  <si>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</si>
  <si>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</si>
  <si>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</si>
  <si>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</si>
  <si>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</si>
  <si>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</si>
  <si>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</si>
  <si>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</si>
  <si>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</si>
  <si>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</si>
  <si>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</si>
  <si>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</si>
  <si>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</si>
  <si>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</si>
  <si>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</si>
  <si>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</si>
  <si>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</si>
  <si>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</si>
  <si>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</si>
  <si>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</si>
  <si>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</si>
  <si>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</si>
  <si>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</si>
  <si>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</si>
  <si>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</si>
  <si>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</si>
  <si>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</si>
  <si>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</si>
  <si>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</si>
  <si>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</si>
  <si>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</si>
  <si>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</si>
  <si>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</si>
  <si>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</si>
  <si>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</si>
  <si>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</si>
  <si>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</si>
  <si>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</si>
  <si>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</si>
  <si>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</si>
  <si>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</si>
  <si>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</si>
  <si>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</si>
  <si>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</si>
  <si>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</si>
  <si>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</si>
  <si>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</si>
  <si>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</si>
  <si>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</si>
  <si>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</si>
  <si>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</si>
  <si>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</si>
  <si>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</si>
  <si>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</si>
  <si>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</si>
  <si>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</si>
  <si>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</si>
  <si>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</si>
  <si>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</si>
  <si>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</si>
  <si>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</si>
  <si>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</si>
  <si>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</si>
  <si>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</si>
  <si>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</si>
  <si>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</si>
  <si>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</si>
  <si>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</si>
  <si>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</si>
  <si>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</si>
  <si>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</si>
  <si>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</si>
  <si>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</si>
  <si>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</si>
  <si>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</si>
  <si>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</si>
  <si>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</si>
  <si>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</si>
  <si>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</si>
  <si>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</si>
  <si>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</si>
  <si>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</si>
  <si>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</si>
  <si>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</si>
  <si>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</si>
  <si>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</si>
  <si>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</si>
  <si>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</si>
  <si>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</si>
  <si>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</si>
  <si>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</si>
  <si>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</si>
  <si>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</si>
  <si>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</si>
  <si>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</si>
  <si>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</si>
  <si>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</si>
  <si>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</si>
  <si>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</si>
  <si>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</si>
  <si>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</si>
  <si>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</si>
  <si>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</si>
  <si>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</si>
  <si>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</si>
  <si>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</si>
  <si>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</si>
  <si>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</si>
  <si>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</si>
  <si>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</si>
  <si>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</si>
  <si>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</si>
  <si>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</si>
  <si>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</si>
  <si>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</si>
  <si>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</si>
  <si>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</si>
  <si>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</si>
  <si>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</si>
  <si>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</si>
  <si>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</si>
  <si>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</si>
  <si>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</si>
  <si>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</si>
  <si>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</si>
  <si>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</si>
  <si>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</si>
  <si>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</si>
  <si>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</si>
  <si>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</si>
  <si>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</si>
  <si>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</si>
  <si>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</si>
  <si>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</si>
  <si>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</si>
  <si>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</si>
  <si>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</si>
  <si>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</si>
  <si>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</si>
  <si>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</si>
  <si>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</si>
  <si>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</si>
  <si>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</si>
  <si>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</si>
  <si>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</si>
  <si>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</si>
  <si>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</si>
  <si>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</si>
  <si>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</si>
  <si>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</si>
  <si>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</si>
  <si>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</si>
  <si>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</si>
  <si>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</si>
  <si>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</si>
  <si>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</si>
  <si>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</si>
  <si>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</si>
  <si>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</si>
  <si>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</si>
  <si>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</si>
  <si>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</si>
  <si>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</si>
  <si>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</si>
  <si>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</si>
  <si>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</si>
  <si>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</si>
  <si>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</si>
  <si>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</si>
  <si>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</si>
  <si>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</si>
  <si>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</si>
  <si>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</si>
  <si>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</si>
  <si>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</si>
  <si>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</si>
  <si>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</si>
  <si>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</si>
  <si>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</si>
  <si>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</si>
  <si>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</si>
  <si>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</si>
  <si>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</si>
  <si>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</si>
  <si>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</si>
  <si>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</si>
  <si>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</si>
  <si>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</si>
  <si>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</si>
  <si>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</si>
  <si>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</si>
  <si>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</si>
  <si>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</si>
  <si>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</si>
  <si>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</si>
  <si>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</si>
  <si>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</si>
  <si>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</si>
  <si>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</si>
  <si>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</si>
  <si>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</si>
  <si>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</si>
  <si>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</si>
  <si>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</si>
  <si>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</si>
  <si>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</si>
  <si>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</si>
  <si>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</si>
  <si>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</si>
  <si>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</si>
  <si>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</si>
  <si>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</si>
  <si>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</si>
  <si>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</si>
  <si>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</si>
  <si>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</si>
  <si>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</si>
  <si>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</si>
  <si>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</si>
  <si>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</si>
  <si>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</si>
  <si>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</si>
  <si>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</si>
  <si>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</si>
  <si>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</si>
  <si>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</si>
  <si>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</si>
  <si>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</si>
  <si>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</si>
  <si>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</si>
  <si>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</si>
  <si>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</si>
  <si>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</si>
  <si>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</si>
  <si>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</si>
  <si>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</si>
  <si>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</si>
  <si>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</si>
  <si>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</si>
  <si>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</si>
  <si>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</si>
  <si>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</si>
  <si>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</si>
  <si>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</si>
  <si>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</si>
  <si>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</si>
  <si>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</si>
  <si>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</si>
  <si>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</si>
  <si>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</si>
  <si>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</si>
  <si>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</si>
  <si>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</si>
  <si>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</si>
  <si>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</si>
  <si>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</si>
  <si>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</si>
  <si>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</si>
  <si>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</si>
  <si>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</si>
  <si>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</si>
  <si>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</si>
  <si>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</si>
  <si>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</si>
  <si>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</si>
  <si>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</si>
  <si>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</si>
  <si>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</si>
  <si>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</si>
  <si>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</si>
  <si>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</si>
  <si>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</si>
  <si>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</si>
  <si>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</si>
  <si>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</si>
  <si>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</si>
  <si>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</si>
  <si>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</si>
  <si>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</si>
  <si>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</si>
  <si>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</si>
  <si>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</si>
  <si>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</si>
  <si>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</si>
  <si>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</si>
  <si>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</si>
  <si>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</si>
  <si>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</si>
  <si>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</si>
  <si>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</si>
  <si>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</si>
  <si>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</si>
  <si>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</si>
  <si>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</si>
  <si>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</si>
  <si>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</si>
  <si>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</si>
  <si>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</si>
  <si>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</si>
  <si>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</si>
  <si>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</si>
  <si>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</si>
  <si>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</si>
  <si>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</si>
  <si>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</si>
  <si>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</si>
  <si>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</si>
  <si>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</si>
  <si>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</si>
  <si>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</si>
  <si>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</si>
  <si>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</si>
  <si>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</si>
  <si>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</si>
  <si>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</si>
  <si>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</si>
  <si>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</si>
  <si>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</si>
  <si>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</si>
  <si>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</si>
  <si>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</si>
  <si>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</si>
  <si>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</si>
  <si>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</si>
  <si>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</si>
  <si>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</si>
  <si>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</si>
  <si>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</si>
  <si>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</si>
  <si>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</si>
  <si>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</si>
  <si>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</si>
  <si>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</si>
  <si>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</si>
  <si>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</si>
  <si>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</si>
  <si>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</si>
  <si>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</si>
  <si>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</si>
  <si>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</si>
  <si>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</si>
  <si>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</si>
  <si>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</si>
  <si>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</si>
  <si>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</si>
  <si>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</si>
  <si>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</si>
  <si>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</si>
  <si>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</si>
  <si>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</si>
  <si>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</si>
  <si>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</si>
  <si>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</si>
  <si>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</si>
  <si>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</si>
  <si>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</si>
  <si>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</si>
  <si>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</si>
  <si>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</si>
  <si>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</si>
  <si>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</si>
  <si>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</si>
  <si>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</si>
  <si>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</si>
  <si>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</si>
  <si>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</si>
  <si>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</si>
  <si>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</si>
  <si>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</si>
  <si>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</si>
  <si>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</si>
  <si>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</si>
  <si>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</si>
  <si>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</si>
  <si>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</si>
  <si>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</si>
  <si>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</si>
  <si>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</si>
  <si>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</si>
  <si>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</si>
  <si>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</si>
  <si>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</si>
  <si>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</si>
  <si>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</si>
  <si>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</si>
  <si>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</si>
  <si>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</si>
  <si>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</si>
  <si>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</si>
  <si>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</si>
  <si>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</si>
  <si>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</si>
  <si>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</si>
  <si>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</si>
  <si>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</si>
  <si>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</si>
  <si>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</si>
  <si>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</si>
  <si>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</si>
  <si>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</si>
  <si>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</si>
  <si>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</si>
  <si>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</si>
  <si>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</si>
  <si>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</si>
  <si>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</si>
  <si>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</si>
  <si>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</si>
  <si>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</si>
  <si>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</si>
  <si>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</si>
  <si>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</si>
  <si>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</si>
  <si>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</si>
  <si>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</si>
  <si>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</si>
  <si>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</si>
  <si>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</si>
  <si>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</si>
  <si>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</si>
  <si>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</si>
  <si>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</si>
  <si>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</si>
  <si>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</si>
  <si>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</si>
  <si>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</si>
  <si>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</si>
  <si>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</si>
  <si>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</si>
  <si>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</si>
  <si>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</si>
  <si>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</si>
  <si>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</si>
  <si>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</si>
  <si>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</si>
  <si>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</si>
  <si>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</si>
  <si>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</si>
  <si>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</si>
  <si>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</si>
  <si>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</si>
  <si>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</si>
  <si>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</si>
  <si>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</si>
  <si>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</si>
  <si>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</si>
  <si>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</si>
  <si>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</si>
  <si>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</si>
  <si>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</si>
  <si>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</si>
  <si>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</si>
  <si>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</si>
  <si>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</si>
  <si>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</si>
  <si>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</si>
  <si>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</si>
  <si>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</si>
  <si>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</si>
  <si>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</si>
  <si>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</si>
  <si>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</si>
  <si>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</si>
  <si>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</si>
  <si>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</si>
  <si>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</si>
  <si>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</si>
  <si>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</si>
  <si>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</si>
  <si>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</si>
  <si>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</si>
  <si>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</si>
  <si>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</si>
  <si>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</si>
  <si>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</si>
  <si>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</si>
  <si>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</si>
  <si>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</si>
  <si>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</si>
  <si>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</si>
  <si>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</si>
  <si>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</si>
  <si>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</si>
  <si>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</si>
  <si>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</si>
  <si>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</si>
  <si>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</si>
  <si>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</si>
  <si>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</si>
  <si>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</si>
  <si>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</si>
  <si>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</si>
  <si>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</si>
  <si>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</si>
  <si>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</si>
  <si>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</si>
  <si>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</si>
  <si>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</si>
  <si>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</si>
  <si>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</si>
  <si>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</si>
  <si>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</si>
  <si>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</si>
  <si>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</si>
  <si>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</si>
  <si>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</si>
  <si>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</si>
  <si>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</si>
  <si>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</si>
  <si>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</si>
  <si>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</si>
  <si>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</si>
  <si>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</si>
  <si>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</si>
  <si>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</si>
  <si>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</si>
  <si>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</si>
  <si>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</si>
  <si>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</si>
  <si>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</si>
  <si>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</si>
  <si>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</si>
  <si>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</si>
  <si>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</si>
  <si>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</si>
  <si>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</si>
  <si>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</si>
  <si>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</si>
  <si>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</si>
  <si>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</si>
  <si>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</si>
  <si>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</si>
  <si>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</si>
  <si>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</si>
  <si>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</si>
  <si>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</si>
  <si>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</si>
  <si>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</si>
  <si>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</si>
  <si>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</si>
  <si>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</si>
  <si>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</si>
  <si>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</si>
  <si>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</si>
  <si>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</si>
  <si>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</si>
  <si>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</si>
  <si>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</si>
  <si>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</si>
  <si>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</si>
  <si>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</si>
  <si>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</si>
  <si>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</si>
  <si>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</si>
  <si>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</si>
  <si>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</si>
  <si>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</si>
  <si>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</si>
  <si>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</si>
  <si>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</si>
  <si>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</si>
  <si>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</si>
  <si>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</si>
  <si>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</si>
  <si>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</si>
  <si>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</si>
  <si>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</si>
  <si>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</si>
  <si>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</si>
  <si>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</si>
  <si>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</si>
  <si>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</si>
  <si>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</si>
  <si>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</si>
  <si>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</si>
  <si>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</si>
  <si>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</si>
  <si>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</si>
  <si>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</si>
  <si>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</si>
  <si>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</si>
  <si>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</si>
  <si>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</si>
  <si>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</si>
  <si>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</si>
  <si>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</si>
  <si>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</si>
  <si>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</si>
  <si>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</si>
  <si>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</si>
  <si>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</si>
  <si>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</si>
  <si>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</si>
  <si>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</si>
  <si>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</si>
  <si>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</si>
  <si>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</si>
  <si>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</si>
  <si>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</si>
  <si>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</si>
  <si>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</si>
  <si>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</si>
  <si>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</si>
  <si>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</si>
  <si>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</si>
  <si>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</si>
  <si>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</si>
  <si>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</si>
  <si>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</si>
  <si>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</si>
  <si>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</si>
  <si>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</si>
  <si>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</si>
  <si>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</si>
  <si>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</si>
  <si>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</si>
  <si>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</si>
  <si>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</si>
  <si>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</si>
  <si>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</si>
  <si>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</si>
  <si>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</si>
  <si>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</si>
  <si>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</si>
  <si>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</si>
  <si>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</si>
  <si>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</si>
  <si>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</si>
  <si>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</si>
  <si>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</si>
  <si>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</si>
  <si>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</si>
  <si>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</si>
  <si>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</si>
  <si>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</si>
  <si>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</si>
  <si>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</si>
  <si>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</si>
  <si>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</si>
  <si>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</si>
  <si>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</si>
  <si>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</si>
  <si>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</si>
  <si>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</si>
  <si>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</si>
  <si>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</si>
  <si>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</si>
  <si>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</si>
  <si>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</si>
  <si>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</si>
  <si>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</si>
  <si>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</si>
  <si>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</si>
  <si>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</si>
  <si>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</si>
  <si>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</si>
  <si>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</si>
  <si>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</si>
  <si>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</si>
  <si>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</si>
  <si>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</si>
  <si>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</si>
  <si>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</si>
  <si>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</si>
  <si>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</si>
  <si>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</si>
  <si>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</si>
  <si>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</si>
  <si>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</si>
  <si>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</si>
  <si>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</si>
  <si>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</si>
  <si>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</si>
  <si>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</si>
  <si>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</si>
  <si>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</si>
  <si>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</si>
  <si>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</si>
  <si>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</si>
  <si>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</si>
  <si>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</si>
  <si>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</si>
  <si>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</si>
  <si>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</si>
  <si>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</si>
  <si>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</si>
  <si>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</si>
  <si>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</si>
  <si>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</si>
  <si>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</si>
  <si>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</si>
  <si>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</si>
  <si>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</si>
  <si>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</si>
  <si>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</si>
  <si>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</si>
  <si>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</si>
  <si>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</si>
  <si>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</si>
  <si>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</si>
  <si>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</si>
  <si>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</si>
  <si>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</si>
  <si>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</si>
  <si>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</si>
  <si>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</si>
  <si>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</si>
  <si>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</si>
  <si>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</si>
  <si>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</si>
  <si>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</si>
  <si>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</si>
  <si>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</si>
  <si>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</si>
  <si>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</si>
  <si>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</si>
  <si>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</si>
  <si>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</si>
  <si>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</si>
  <si>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</si>
  <si>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</si>
  <si>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</si>
  <si>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</si>
  <si>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</si>
  <si>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</si>
  <si>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</si>
  <si>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</si>
  <si>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</si>
  <si>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</si>
  <si>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</si>
  <si>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</si>
  <si>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</si>
  <si>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</si>
  <si>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</si>
  <si>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</si>
  <si>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</si>
  <si>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</si>
  <si>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</si>
  <si>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</si>
  <si>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</si>
  <si>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</si>
  <si>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</si>
  <si>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</si>
  <si>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</si>
  <si>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</si>
  <si>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</si>
  <si>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</si>
  <si>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</si>
  <si>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</si>
  <si>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</si>
  <si>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</si>
  <si>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</si>
  <si>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</si>
  <si>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</si>
  <si>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</si>
  <si>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</si>
  <si>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</si>
  <si>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</si>
  <si>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</si>
  <si>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</si>
  <si>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</si>
  <si>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</si>
  <si>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</si>
  <si>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</si>
  <si>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</si>
  <si>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</si>
  <si>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</si>
  <si>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</si>
  <si>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</si>
  <si>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</si>
  <si>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</si>
  <si>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</si>
  <si>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</si>
  <si>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</si>
  <si>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</si>
  <si>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</si>
  <si>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</si>
  <si>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</si>
  <si>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</si>
  <si>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</si>
  <si>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</si>
  <si>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</si>
  <si>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</si>
  <si>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</si>
  <si>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</si>
  <si>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</si>
  <si>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</si>
  <si>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</si>
  <si>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</si>
  <si>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</si>
  <si>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</si>
  <si>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</si>
  <si>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</si>
  <si>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</si>
  <si>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</si>
  <si>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</si>
  <si>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</si>
  <si>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</si>
  <si>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</si>
  <si>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</si>
  <si>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</si>
  <si>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</si>
  <si>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</si>
  <si>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</si>
  <si>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</si>
  <si>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</si>
  <si>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</si>
  <si>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</si>
  <si>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</si>
  <si>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</si>
  <si>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</si>
  <si>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</si>
  <si>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</si>
  <si>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</si>
  <si>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</si>
  <si>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</si>
  <si>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</si>
  <si>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</si>
  <si>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</si>
  <si>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</si>
  <si>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</si>
  <si>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</si>
  <si>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</si>
  <si>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</si>
  <si>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</si>
  <si>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</si>
  <si>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</si>
  <si>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</si>
  <si>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</si>
  <si>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</si>
  <si>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</si>
  <si>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</si>
  <si>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</si>
  <si>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</si>
  <si>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</si>
  <si>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</si>
  <si>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</si>
  <si>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</si>
  <si>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</si>
  <si>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</si>
  <si>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</si>
  <si>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</si>
  <si>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</si>
  <si>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</si>
  <si>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</si>
  <si>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</si>
  <si>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</si>
  <si>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</si>
  <si>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</si>
  <si>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</si>
  <si>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</si>
  <si>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</si>
  <si>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</si>
  <si>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</si>
  <si>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</si>
  <si>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</si>
  <si>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</si>
  <si>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</si>
  <si>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</si>
  <si>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</si>
  <si>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</si>
  <si>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</si>
  <si>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</si>
  <si>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</si>
  <si>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</si>
  <si>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</si>
  <si>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</si>
  <si>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</si>
  <si>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</si>
  <si>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</si>
  <si>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</si>
  <si>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</si>
  <si>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</si>
  <si>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</si>
  <si>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</si>
  <si>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</si>
  <si>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</si>
  <si>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</si>
  <si>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</si>
  <si>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</si>
  <si>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</si>
  <si>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</si>
  <si>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</si>
  <si>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</si>
  <si>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</si>
  <si>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</si>
  <si>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</si>
  <si>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</si>
  <si>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</si>
  <si>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</si>
  <si>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</si>
  <si>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</si>
  <si>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</si>
  <si>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</si>
  <si>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</si>
  <si>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</si>
  <si>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</si>
  <si>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</si>
  <si>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</si>
  <si>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</si>
  <si>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</si>
  <si>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</si>
  <si>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</si>
  <si>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</si>
  <si>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</si>
  <si>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</si>
  <si>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</si>
  <si>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</si>
  <si>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</si>
  <si>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</si>
  <si>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</si>
  <si>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</si>
  <si>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</si>
  <si>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</si>
  <si>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</si>
  <si>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</si>
  <si>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</si>
  <si>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</si>
  <si>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</si>
  <si>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</si>
  <si>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</si>
  <si>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</si>
  <si>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</si>
  <si>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</si>
  <si>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</si>
  <si>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</si>
  <si>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</si>
  <si>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</si>
  <si>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</si>
  <si>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</si>
  <si>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</si>
  <si>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</si>
  <si>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</si>
  <si>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</si>
  <si>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</si>
  <si>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</si>
  <si>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</si>
  <si>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</si>
  <si>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</si>
  <si>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</si>
  <si>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</si>
  <si>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</si>
  <si>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</si>
  <si>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</si>
  <si>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</si>
  <si>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</si>
  <si>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</si>
  <si>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</si>
  <si>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</si>
  <si>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</si>
  <si>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</si>
  <si>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</si>
  <si>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</si>
  <si>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</si>
  <si>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</si>
  <si>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</si>
  <si>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</si>
  <si>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</si>
  <si>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</si>
  <si>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</si>
  <si>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</si>
  <si>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</si>
  <si>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</si>
  <si>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</si>
  <si>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</si>
  <si>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</si>
  <si>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</si>
  <si>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</si>
  <si>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</si>
  <si>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</si>
  <si>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</si>
  <si>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</si>
  <si>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</si>
  <si>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</si>
  <si>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</si>
  <si>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</si>
  <si>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</si>
  <si>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</si>
  <si>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</si>
  <si>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</si>
  <si>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</si>
  <si>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</si>
  <si>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</si>
  <si>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</si>
  <si>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</si>
  <si>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</si>
  <si>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</si>
  <si>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</si>
  <si>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</si>
  <si>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</si>
  <si>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</si>
  <si>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</si>
  <si>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</si>
  <si>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</si>
  <si>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</si>
  <si>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</si>
  <si>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</si>
  <si>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</si>
  <si>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</si>
  <si>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</si>
  <si>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</si>
  <si>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</si>
  <si>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</si>
  <si>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</si>
  <si>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</si>
  <si>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</si>
  <si>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</si>
  <si>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</si>
  <si>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</si>
  <si>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</si>
  <si>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</si>
  <si>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</si>
  <si>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</si>
  <si>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</si>
  <si>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</si>
  <si>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</si>
  <si>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</si>
  <si>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</si>
  <si>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</si>
  <si>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</si>
  <si>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</si>
  <si>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</si>
  <si>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</si>
  <si>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</si>
  <si>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</si>
  <si>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</si>
  <si>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</si>
  <si>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</si>
  <si>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</si>
  <si>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</si>
  <si>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</si>
  <si>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</si>
  <si>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</si>
  <si>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</si>
  <si>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</si>
  <si>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</si>
  <si>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</si>
  <si>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</si>
  <si>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</si>
  <si>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</si>
  <si>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</si>
  <si>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</si>
  <si>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</si>
  <si>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</si>
  <si>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</si>
  <si>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</si>
  <si>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</si>
  <si>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</si>
  <si>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</si>
  <si>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</si>
  <si>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</si>
  <si>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</si>
  <si>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</si>
  <si>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</si>
  <si>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</si>
  <si>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</si>
  <si>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</si>
  <si>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</si>
  <si>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</si>
  <si>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</si>
  <si>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</si>
  <si>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</si>
  <si>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</si>
  <si>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</si>
  <si>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</si>
  <si>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</si>
  <si>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</si>
  <si>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</si>
  <si>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</si>
  <si>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</si>
  <si>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</si>
  <si>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</si>
  <si>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</si>
  <si>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</si>
  <si>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</si>
  <si>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</si>
  <si>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</si>
  <si>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</si>
  <si>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</si>
  <si>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</si>
  <si>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</si>
  <si>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</si>
  <si>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</si>
  <si>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</si>
  <si>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</si>
  <si>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</si>
  <si>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</si>
  <si>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</si>
  <si>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</si>
  <si>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</si>
  <si>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</si>
  <si>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</si>
  <si>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</si>
  <si>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</si>
  <si>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</si>
  <si>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</si>
  <si>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</si>
  <si>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</si>
  <si>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</si>
  <si>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</si>
  <si>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</si>
  <si>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</si>
  <si>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</si>
  <si>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</si>
  <si>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</si>
  <si>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</si>
  <si>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</si>
  <si>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</si>
  <si>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</si>
  <si>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</si>
  <si>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</si>
  <si>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</si>
  <si>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</si>
  <si>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</si>
  <si>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</si>
  <si>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</si>
  <si>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</si>
  <si>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</si>
  <si>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</si>
  <si>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</si>
  <si>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</si>
  <si>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</si>
  <si>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</si>
  <si>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</si>
  <si>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</si>
  <si>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</si>
  <si>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</si>
  <si>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</si>
  <si>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</si>
  <si>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</si>
  <si>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</si>
  <si>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</si>
  <si>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</si>
  <si>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</si>
  <si>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</si>
  <si>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</si>
  <si>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</si>
  <si>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</si>
  <si>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</si>
  <si>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</si>
  <si>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</si>
  <si>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</si>
  <si>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</si>
  <si>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</si>
  <si>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</si>
  <si>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</si>
  <si>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</si>
  <si>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</si>
  <si>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</si>
  <si>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</si>
  <si>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</si>
  <si>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</si>
  <si>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</si>
  <si>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</si>
  <si>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</si>
  <si>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</si>
  <si>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</si>
  <si>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</si>
  <si>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</si>
  <si>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</si>
  <si>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</si>
  <si>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</si>
  <si>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</si>
  <si>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</si>
  <si>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</si>
  <si>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</si>
  <si>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</si>
  <si>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</si>
  <si>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</si>
  <si>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</si>
  <si>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</si>
  <si>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</si>
  <si>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</si>
  <si>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</si>
  <si>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</si>
  <si>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</si>
  <si>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</si>
  <si>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</si>
  <si>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</si>
  <si>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</si>
  <si>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</si>
  <si>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</si>
  <si>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</si>
  <si>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</si>
  <si>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</si>
  <si>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</si>
  <si>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</si>
  <si>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</si>
  <si>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</si>
  <si>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</si>
  <si>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</si>
  <si>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</si>
  <si>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</si>
  <si>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</si>
  <si>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</si>
  <si>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</si>
  <si>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</si>
  <si>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</si>
  <si>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</si>
  <si>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</si>
  <si>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</si>
  <si>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</si>
  <si>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</si>
  <si>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</si>
  <si>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</si>
  <si>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</si>
  <si>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</si>
  <si>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</si>
  <si>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</si>
  <si>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</si>
  <si>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</si>
  <si>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</si>
  <si>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</si>
  <si>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</si>
  <si>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</si>
  <si>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</si>
  <si>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</si>
  <si>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</si>
  <si>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</si>
  <si>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</si>
  <si>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</si>
  <si>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</si>
  <si>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</si>
  <si>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</si>
  <si>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</si>
  <si>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</si>
  <si>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</si>
  <si>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</si>
  <si>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</si>
  <si>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</si>
  <si>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</si>
  <si>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</si>
  <si>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</si>
  <si>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</si>
  <si>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</si>
  <si>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</si>
  <si>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</si>
  <si>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</si>
  <si>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</si>
  <si>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</si>
  <si>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</si>
  <si>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</si>
  <si>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</si>
  <si>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</si>
  <si>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</si>
  <si>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</si>
  <si>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</si>
  <si>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</si>
  <si>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</si>
  <si>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</si>
  <si>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</si>
  <si>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</si>
  <si>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</si>
  <si>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</si>
  <si>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</si>
  <si>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</si>
  <si>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</si>
  <si>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</si>
  <si>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</si>
  <si>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</si>
  <si>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</si>
  <si>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</si>
  <si>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</si>
  <si>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</si>
  <si>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</si>
  <si>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</si>
  <si>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</si>
  <si>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</si>
  <si>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</si>
  <si>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</si>
  <si>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</si>
  <si>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</si>
  <si>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</si>
  <si>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</si>
  <si>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</si>
  <si>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</si>
  <si>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</si>
  <si>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</si>
  <si>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</si>
  <si>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</si>
  <si>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</si>
  <si>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</si>
  <si>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</si>
  <si>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</si>
  <si>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</si>
  <si>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</si>
  <si>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</si>
  <si>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</si>
  <si>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</si>
  <si>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</si>
  <si>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</si>
  <si>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</si>
  <si>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</si>
  <si>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</si>
  <si>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</si>
  <si>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</si>
  <si>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</si>
  <si>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</si>
  <si>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</si>
  <si>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</si>
  <si>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</si>
  <si>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</si>
  <si>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</si>
  <si>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</si>
  <si>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</si>
  <si>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</si>
  <si>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</si>
  <si>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</si>
  <si>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</si>
  <si>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</si>
  <si>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</si>
  <si>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</si>
  <si>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</si>
  <si>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</si>
  <si>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</si>
  <si>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</si>
  <si>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</si>
  <si>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</si>
  <si>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</si>
  <si>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</si>
  <si>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</si>
  <si>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</si>
  <si>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</si>
  <si>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</si>
  <si>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</si>
  <si>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</si>
  <si>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</si>
  <si>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</si>
  <si>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</si>
  <si>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</si>
  <si>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</si>
  <si>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</si>
  <si>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</si>
  <si>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</si>
  <si>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</si>
  <si>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</si>
  <si>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</si>
  <si>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</si>
  <si>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</si>
  <si>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</si>
  <si>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</si>
  <si>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</si>
  <si>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</si>
  <si>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</si>
  <si>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</si>
  <si>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</si>
  <si>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</si>
  <si>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</si>
  <si>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</si>
  <si>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</si>
  <si>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</si>
  <si>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</si>
  <si>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</si>
  <si>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</si>
  <si>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</si>
  <si>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</si>
  <si>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</si>
  <si>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</si>
  <si>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</si>
  <si>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</si>
  <si>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</si>
  <si>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</si>
  <si>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</si>
  <si>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</si>
  <si>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</si>
  <si>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</si>
  <si>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</si>
  <si>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</si>
  <si>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</si>
  <si>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</si>
  <si>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</si>
  <si>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</si>
  <si>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</si>
  <si>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</si>
  <si>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</si>
  <si>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</si>
  <si>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</si>
  <si>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</si>
  <si>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</si>
  <si>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</si>
  <si>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</si>
  <si>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</si>
  <si>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</si>
  <si>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</si>
  <si>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</si>
  <si>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</si>
  <si>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</si>
  <si>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</si>
  <si>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</si>
  <si>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</si>
  <si>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</si>
  <si>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</si>
  <si>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</si>
  <si>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</si>
  <si>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</si>
  <si>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</si>
  <si>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</si>
  <si>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</si>
  <si>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</si>
  <si>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</si>
  <si>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</si>
  <si>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</si>
  <si>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</si>
  <si>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</si>
  <si>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</si>
  <si>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</si>
  <si>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</si>
  <si>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</si>
  <si>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</si>
  <si>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</si>
  <si>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</si>
  <si>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</si>
  <si>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</si>
  <si>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</si>
  <si>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</si>
  <si>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</si>
  <si>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</si>
  <si>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</si>
  <si>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</si>
  <si>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</si>
  <si>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</si>
  <si>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</si>
  <si>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</si>
  <si>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</si>
  <si>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</si>
  <si>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</si>
  <si>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</si>
  <si>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</si>
  <si>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</si>
  <si>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</si>
  <si>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</si>
  <si>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</si>
  <si>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</si>
  <si>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</si>
  <si>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</si>
  <si>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</si>
  <si>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</si>
  <si>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</si>
  <si>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</si>
  <si>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</si>
  <si>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</si>
  <si>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</si>
  <si>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</si>
  <si>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</si>
  <si>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</si>
  <si>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</si>
  <si>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</si>
  <si>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</si>
  <si>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</si>
  <si>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</si>
  <si>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</si>
  <si>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</si>
  <si>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</si>
  <si>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</si>
  <si>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</si>
  <si>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</si>
  <si>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</si>
  <si>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</si>
  <si>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</si>
  <si>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</si>
  <si>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</si>
  <si>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</si>
  <si>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</si>
  <si>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</si>
  <si>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</si>
  <si>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</si>
  <si>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</si>
  <si>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</si>
  <si>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</si>
  <si>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</si>
  <si>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</si>
  <si>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</si>
  <si>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</si>
  <si>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</si>
  <si>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</si>
  <si>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</si>
  <si>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</si>
  <si>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</si>
  <si>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</si>
  <si>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</si>
  <si>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</si>
  <si>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</si>
  <si>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</si>
  <si>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</si>
  <si>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</si>
  <si>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</si>
  <si>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</si>
  <si>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</si>
  <si>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</si>
  <si>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</si>
  <si>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</si>
  <si>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</si>
  <si>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</si>
  <si>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</si>
  <si>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</si>
  <si>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</si>
  <si>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</si>
  <si>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</si>
  <si>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</si>
  <si>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</si>
  <si>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</si>
  <si>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</si>
  <si>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</si>
  <si>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</si>
  <si>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</si>
  <si>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</si>
  <si>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</si>
  <si>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</si>
  <si>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</si>
  <si>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</si>
  <si>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</si>
  <si>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</si>
  <si>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</si>
  <si>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</si>
  <si>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</si>
  <si>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</si>
  <si>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</si>
  <si>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</si>
  <si>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</si>
  <si>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</si>
  <si>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</si>
  <si>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</si>
  <si>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</si>
  <si>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</si>
  <si>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</si>
  <si>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</si>
  <si>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</si>
  <si>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</si>
  <si>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</si>
  <si>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</si>
  <si>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</si>
  <si>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</si>
  <si>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</si>
  <si>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</si>
  <si>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</si>
  <si>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</si>
  <si>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</si>
  <si>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</si>
  <si>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</si>
  <si>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</si>
  <si>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</si>
  <si>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</si>
  <si>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</si>
  <si>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</si>
  <si>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</si>
  <si>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</si>
  <si>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</si>
  <si>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</si>
  <si>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</si>
  <si>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</si>
  <si>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</si>
  <si>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</si>
  <si>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</si>
  <si>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</si>
  <si>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</si>
  <si>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</si>
  <si>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</si>
  <si>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</si>
  <si>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</si>
  <si>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</si>
  <si>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</si>
  <si>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</si>
  <si>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</si>
  <si>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</si>
  <si>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</si>
  <si>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</si>
  <si>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</si>
  <si>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</si>
  <si>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</si>
  <si>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</si>
  <si>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</si>
  <si>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</si>
  <si>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</si>
  <si>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</si>
  <si>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</si>
  <si>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</si>
  <si>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</si>
  <si>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</si>
  <si>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</si>
  <si>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</si>
  <si>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</si>
  <si>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</si>
  <si>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</si>
  <si>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</si>
  <si>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</si>
  <si>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</si>
  <si>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</si>
  <si>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</si>
  <si>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</si>
  <si>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</si>
  <si>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</si>
  <si>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</si>
  <si>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</si>
  <si>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</si>
  <si>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</si>
  <si>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</si>
  <si>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</si>
  <si>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</si>
  <si>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</si>
  <si>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</si>
  <si>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</si>
  <si>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</si>
  <si>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</si>
  <si>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</si>
  <si>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</si>
  <si>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</si>
  <si>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</si>
  <si>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</si>
  <si>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</si>
  <si>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</si>
  <si>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</si>
  <si>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</si>
  <si>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</si>
  <si>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</si>
  <si>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</si>
  <si>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</si>
  <si>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</si>
  <si>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</si>
  <si>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</si>
  <si>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</si>
  <si>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</si>
  <si>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</si>
  <si>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</si>
  <si>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</si>
  <si>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</si>
  <si>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</si>
  <si>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</si>
  <si>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</si>
  <si>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</si>
  <si>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</si>
  <si>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</si>
  <si>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</si>
  <si>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</si>
  <si>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</si>
  <si>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</si>
  <si>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</si>
  <si>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</si>
  <si>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</si>
  <si>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</si>
  <si>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</si>
  <si>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</si>
  <si>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</si>
  <si>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</si>
  <si>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</si>
  <si>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</si>
  <si>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</si>
  <si>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</si>
  <si>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</si>
  <si>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</si>
  <si>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</si>
  <si>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</si>
  <si>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</si>
  <si>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</si>
  <si>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</si>
  <si>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</si>
  <si>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</si>
  <si>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</si>
  <si>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</si>
  <si>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</si>
  <si>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</si>
  <si>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</si>
  <si>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</si>
  <si>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</si>
  <si>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</si>
  <si>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</si>
  <si>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</si>
  <si>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</si>
  <si>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</si>
  <si>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</si>
  <si>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</si>
  <si>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</si>
  <si>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</si>
  <si>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</si>
  <si>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</si>
  <si>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</si>
  <si>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</si>
  <si>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</si>
  <si>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</si>
  <si>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</si>
  <si>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</si>
  <si>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</si>
  <si>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</si>
  <si>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</si>
  <si>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</si>
  <si>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</si>
  <si>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</si>
  <si>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</si>
  <si>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</si>
  <si>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</si>
  <si>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</si>
  <si>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</si>
  <si>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</si>
  <si>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</si>
  <si>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</si>
  <si>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</si>
  <si>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</si>
  <si>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</si>
  <si>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</si>
  <si>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</si>
  <si>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</si>
  <si>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</si>
  <si>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</si>
  <si>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</si>
  <si>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</si>
  <si>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</si>
  <si>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</si>
  <si>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</si>
  <si>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</si>
  <si>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</si>
  <si>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</si>
  <si>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</si>
  <si>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</si>
  <si>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</si>
  <si>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</si>
  <si>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</si>
  <si>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</si>
  <si>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</si>
  <si>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</si>
  <si>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</si>
  <si>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</si>
  <si>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</si>
  <si>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</si>
  <si>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</si>
  <si>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</si>
  <si>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</si>
  <si>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</si>
  <si>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</si>
  <si>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</si>
  <si>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</si>
  <si>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</si>
  <si>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</si>
  <si>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</si>
  <si>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</si>
  <si>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</si>
  <si>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</si>
  <si>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</si>
  <si>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</si>
  <si>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</si>
  <si>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</si>
  <si>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</si>
  <si>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</si>
  <si>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</si>
  <si>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</si>
  <si>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</si>
  <si>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</si>
  <si>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</si>
  <si>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</si>
  <si>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</si>
  <si>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</si>
  <si>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</si>
  <si>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</si>
  <si>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</si>
  <si>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</si>
  <si>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</si>
  <si>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</si>
  <si>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</si>
  <si>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</si>
  <si>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</si>
  <si>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</si>
  <si>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</si>
  <si>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</si>
  <si>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</si>
  <si>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</si>
  <si>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</si>
  <si>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</si>
  <si>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</si>
  <si>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</si>
  <si>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</si>
  <si>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</si>
  <si>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</si>
  <si>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</si>
  <si>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</si>
  <si>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</si>
  <si>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</si>
  <si>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</si>
  <si>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</si>
  <si>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</si>
  <si>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</si>
  <si>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</si>
  <si>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</si>
  <si>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</si>
  <si>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</si>
  <si>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</si>
  <si>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</si>
  <si>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</si>
  <si>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</si>
  <si>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</si>
  <si>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</si>
  <si>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</si>
  <si>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</si>
  <si>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</si>
  <si>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</si>
  <si>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</si>
  <si>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</si>
  <si>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</si>
  <si>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</si>
  <si>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</si>
  <si>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</si>
  <si>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</si>
  <si>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</si>
  <si>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</si>
  <si>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</si>
  <si>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</si>
  <si>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</si>
  <si>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</si>
  <si>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</si>
  <si>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</si>
  <si>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</si>
  <si>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</si>
  <si>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</si>
  <si>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</si>
  <si>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</si>
  <si>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</si>
  <si>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</si>
  <si>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</si>
  <si>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</si>
  <si>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</si>
  <si>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</si>
  <si>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</si>
  <si>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</si>
  <si>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</si>
  <si>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</si>
  <si>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</si>
  <si>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</si>
  <si>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</si>
  <si>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</si>
  <si>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</si>
  <si>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</si>
  <si>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</si>
  <si>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</si>
  <si>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</si>
  <si>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</si>
  <si>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</si>
  <si>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</si>
  <si>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</si>
  <si>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</si>
  <si>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</si>
  <si>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</si>
  <si>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</si>
  <si>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</si>
  <si>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</si>
  <si>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</si>
  <si>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</si>
  <si>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</si>
  <si>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</si>
  <si>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</si>
  <si>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</si>
  <si>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</si>
  <si>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</si>
  <si>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</si>
  <si>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</si>
  <si>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</si>
  <si>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</si>
  <si>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</si>
  <si>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</si>
  <si>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</si>
  <si>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</si>
  <si>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</si>
  <si>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</si>
  <si>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</si>
  <si>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</si>
  <si>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</si>
  <si>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</si>
  <si>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</si>
  <si>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</si>
  <si>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</si>
  <si>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</si>
  <si>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</si>
  <si>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</si>
  <si>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</si>
  <si>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</si>
  <si>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</si>
  <si>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</si>
  <si>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</si>
  <si>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</si>
  <si>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</si>
  <si>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</si>
  <si>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</si>
  <si>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</si>
  <si>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</si>
  <si>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</si>
  <si>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</si>
  <si>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</si>
  <si>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</si>
  <si>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</si>
  <si>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</si>
  <si>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</si>
  <si>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</si>
  <si>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</si>
  <si>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</si>
  <si>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</si>
  <si>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</si>
  <si>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</si>
  <si>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</si>
  <si>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</si>
  <si>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</si>
  <si>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</si>
  <si>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</si>
  <si>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</si>
  <si>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</si>
  <si>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</si>
  <si>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</si>
  <si>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</si>
  <si>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</si>
  <si>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</si>
  <si>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</si>
  <si>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</si>
  <si>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</si>
  <si>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</si>
  <si>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</si>
  <si>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</si>
  <si>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</si>
  <si>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</si>
  <si>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</si>
  <si>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</si>
  <si>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</si>
  <si>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</si>
  <si>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</si>
  <si>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</si>
  <si>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</si>
  <si>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</si>
  <si>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</si>
  <si>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</si>
  <si>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</si>
  <si>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</si>
  <si>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</si>
  <si>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</si>
  <si>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</si>
  <si>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</si>
  <si>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</si>
  <si>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</si>
  <si>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</si>
  <si>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</si>
  <si>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</si>
  <si>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</si>
  <si>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</si>
  <si>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</si>
  <si>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</si>
  <si>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</si>
  <si>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</si>
  <si>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</si>
  <si>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</si>
  <si>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</si>
  <si>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</si>
  <si>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</si>
  <si>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</si>
  <si>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</si>
  <si>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</si>
  <si>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</si>
  <si>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</si>
  <si>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</si>
  <si>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</si>
  <si>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</si>
  <si>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</si>
  <si>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</si>
  <si>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</si>
  <si>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</si>
  <si>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</si>
  <si>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</si>
  <si>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</si>
  <si>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</si>
  <si>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</si>
  <si>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</si>
  <si>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</si>
  <si>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</si>
  <si>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</si>
  <si>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</si>
  <si>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</si>
  <si>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</si>
  <si>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</si>
  <si>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</si>
  <si>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</si>
  <si>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</si>
  <si>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</si>
  <si>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</si>
  <si>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</si>
  <si>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</si>
  <si>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</si>
  <si>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</si>
  <si>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</si>
  <si>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</si>
  <si>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</si>
  <si>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</si>
  <si>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</si>
  <si>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</si>
  <si>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</si>
  <si>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</si>
  <si>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</si>
  <si>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</si>
  <si>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</si>
  <si>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</si>
  <si>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</si>
  <si>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</si>
  <si>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</si>
  <si>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</si>
  <si>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</si>
  <si>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</si>
  <si>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</si>
  <si>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</si>
  <si>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</si>
  <si>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</si>
  <si>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</si>
  <si>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</si>
  <si>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</si>
  <si>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</si>
  <si>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</si>
  <si>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</si>
  <si>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</si>
  <si>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</si>
  <si>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</si>
  <si>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</si>
  <si>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</si>
  <si>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</si>
  <si>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</si>
  <si>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</si>
  <si>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</si>
  <si>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</si>
  <si>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</si>
  <si>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</si>
  <si>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</si>
  <si>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</si>
  <si>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</si>
  <si>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</si>
  <si>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</si>
  <si>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</si>
  <si>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</si>
  <si>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</si>
  <si>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</si>
  <si>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</si>
  <si>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</si>
  <si>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</si>
  <si>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</si>
  <si>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</si>
  <si>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</si>
  <si>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</si>
  <si>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</si>
  <si>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</si>
  <si>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</si>
  <si>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</si>
  <si>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</si>
  <si>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</si>
  <si>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</si>
  <si>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</si>
  <si>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</si>
  <si>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</si>
  <si>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</si>
  <si>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</si>
  <si>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</si>
  <si>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</si>
  <si>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</si>
  <si>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</si>
  <si>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</si>
  <si>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</si>
  <si>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</si>
  <si>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</si>
  <si>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</si>
  <si>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</si>
  <si>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</si>
  <si>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</si>
  <si>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</si>
  <si>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</si>
  <si>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</si>
  <si>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</si>
  <si>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</si>
  <si>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</si>
  <si>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</si>
  <si>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</si>
  <si>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</si>
  <si>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</si>
  <si>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</si>
  <si>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</si>
  <si>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</si>
  <si>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</si>
  <si>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</si>
  <si>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</si>
  <si>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</si>
  <si>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</si>
  <si>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</si>
  <si>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</si>
  <si>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</si>
  <si>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</si>
  <si>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</si>
  <si>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</si>
  <si>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</si>
  <si>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</si>
  <si>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</si>
  <si>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</si>
  <si>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</si>
  <si>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</si>
  <si>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</si>
  <si>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</si>
  <si>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</si>
  <si>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</si>
  <si>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</si>
  <si>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</si>
  <si>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</si>
  <si>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</si>
  <si>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</si>
  <si>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</si>
  <si>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</si>
  <si>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</si>
  <si>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</si>
  <si>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</si>
  <si>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</si>
  <si>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</si>
  <si>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</si>
  <si>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</si>
  <si>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</si>
  <si>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</si>
  <si>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</si>
  <si>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</si>
  <si>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</si>
  <si>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</si>
  <si>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</si>
  <si>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</si>
  <si>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</si>
  <si>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</si>
  <si>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</si>
  <si>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</si>
  <si>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</si>
  <si>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</si>
  <si>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</si>
  <si>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</si>
  <si>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</si>
  <si>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</si>
  <si>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</si>
  <si>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</si>
  <si>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</si>
  <si>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</si>
  <si>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</si>
  <si>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</si>
  <si>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</si>
  <si>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</si>
  <si>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</si>
  <si>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</si>
  <si>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</si>
  <si>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</si>
  <si>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</si>
  <si>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</si>
  <si>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</si>
  <si>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</si>
  <si>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</si>
  <si>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</si>
  <si>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</si>
  <si>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</si>
  <si>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</si>
  <si>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</si>
  <si>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</si>
  <si>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</si>
  <si>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</si>
  <si>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</si>
  <si>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</si>
  <si>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</si>
  <si>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</si>
  <si>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</si>
  <si>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</si>
  <si>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</si>
  <si>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</si>
  <si>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</si>
  <si>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</si>
  <si>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</si>
  <si>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</si>
  <si>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</si>
  <si>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</si>
  <si>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</si>
  <si>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</si>
  <si>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</si>
  <si>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</si>
  <si>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</si>
  <si>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</si>
  <si>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</si>
  <si>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</si>
  <si>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</si>
  <si>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</si>
  <si>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</si>
  <si>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</si>
  <si>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</si>
  <si>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</si>
  <si>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</si>
  <si>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</si>
  <si>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</si>
  <si>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</si>
  <si>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</si>
  <si>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</si>
  <si>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</si>
  <si>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</si>
  <si>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</si>
  <si>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</si>
  <si>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</si>
  <si>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</si>
  <si>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</si>
  <si>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</si>
  <si>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</si>
  <si>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</si>
  <si>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</si>
  <si>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</si>
  <si>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</si>
  <si>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</si>
  <si>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</si>
  <si>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</si>
  <si>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</si>
  <si>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</si>
  <si>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</si>
  <si>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</si>
  <si>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</si>
  <si>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</si>
  <si>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</si>
  <si>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</si>
  <si>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</si>
  <si>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</si>
  <si>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</si>
  <si>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</si>
  <si>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</si>
  <si>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</si>
  <si>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</si>
  <si>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</si>
  <si>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</si>
  <si>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</si>
  <si>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</si>
  <si>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</si>
  <si>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</si>
  <si>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</si>
  <si>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</si>
  <si>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</si>
  <si>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</si>
  <si>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</si>
  <si>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</si>
  <si>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</si>
  <si>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</si>
  <si>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</si>
  <si>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</si>
  <si>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</si>
  <si>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</si>
  <si>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</si>
  <si>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</si>
  <si>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</si>
  <si>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</si>
  <si>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</si>
  <si>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</si>
  <si>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</si>
  <si>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</si>
  <si>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</si>
  <si>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</si>
  <si>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</si>
  <si>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</si>
  <si>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</si>
  <si>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</si>
  <si>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</si>
  <si>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</si>
  <si>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</si>
  <si>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</si>
  <si>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</si>
  <si>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</si>
  <si>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</si>
  <si>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</si>
  <si>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</si>
  <si>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</si>
  <si>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</si>
  <si>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</si>
  <si>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</si>
  <si>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</si>
  <si>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</si>
  <si>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</si>
  <si>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</si>
  <si>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</si>
  <si>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</si>
  <si>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</si>
  <si>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</si>
  <si>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</si>
  <si>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</si>
  <si>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</si>
  <si>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</si>
  <si>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</si>
  <si>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</si>
  <si>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</si>
  <si>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</si>
  <si>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</si>
  <si>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</si>
  <si>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</si>
  <si>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</si>
  <si>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</si>
  <si>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</si>
  <si>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</si>
  <si>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</si>
  <si>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</si>
  <si>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</si>
  <si>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</si>
  <si>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</si>
  <si>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</si>
  <si>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</si>
  <si>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</si>
  <si>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</si>
  <si>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</si>
  <si>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</si>
  <si>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</si>
  <si>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</si>
  <si>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</si>
  <si>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</si>
  <si>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</si>
  <si>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</si>
  <si>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</si>
  <si>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</si>
  <si>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</si>
  <si>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</si>
  <si>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</si>
  <si>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</si>
  <si>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</si>
  <si>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</si>
  <si>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</si>
  <si>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</si>
  <si>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</si>
  <si>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</si>
  <si>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</si>
  <si>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</si>
  <si>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</si>
  <si>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</si>
  <si>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</si>
  <si>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</si>
  <si>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</si>
  <si>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</si>
  <si>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</si>
  <si>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</si>
  <si>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</si>
  <si>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</si>
  <si>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</si>
  <si>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</si>
  <si>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</si>
  <si>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</si>
  <si>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</si>
  <si>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</si>
  <si>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</si>
  <si>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</si>
  <si>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</si>
  <si>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</si>
  <si>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</si>
  <si>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</si>
  <si>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</si>
  <si>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</si>
  <si>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</si>
  <si>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</si>
  <si>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</si>
  <si>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</si>
  <si>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</si>
  <si>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</si>
  <si>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</si>
  <si>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</si>
  <si>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</si>
  <si>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</si>
  <si>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</si>
  <si>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</si>
  <si>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</si>
  <si>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</si>
  <si>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</si>
  <si>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</si>
  <si>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</si>
  <si>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</si>
  <si>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</si>
  <si>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</si>
  <si>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</si>
  <si>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</si>
  <si>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</si>
  <si>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</si>
  <si>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</si>
  <si>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</si>
  <si>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</si>
  <si>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</si>
  <si>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</si>
  <si>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</si>
  <si>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</si>
  <si>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</si>
  <si>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</si>
  <si>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</si>
  <si>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</si>
  <si>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</si>
  <si>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</si>
  <si>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</si>
  <si>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</si>
  <si>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</si>
  <si>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</si>
  <si>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</si>
  <si>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</si>
  <si>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</si>
  <si>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</si>
  <si>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</si>
  <si>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</si>
  <si>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</si>
  <si>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</si>
  <si>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</si>
  <si>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</si>
  <si>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</si>
  <si>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</si>
  <si>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</si>
  <si>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</si>
  <si>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</si>
  <si>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</si>
  <si>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</si>
  <si>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</si>
  <si>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</si>
  <si>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</si>
  <si>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</si>
  <si>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</si>
  <si>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</si>
  <si>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</si>
  <si>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</si>
  <si>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</si>
  <si>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</si>
  <si>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</si>
  <si>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</si>
  <si>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</si>
  <si>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</si>
  <si>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</si>
  <si>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</si>
  <si>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</si>
  <si>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</si>
  <si>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</si>
  <si>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</si>
  <si>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</si>
  <si>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</si>
  <si>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</si>
  <si>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</si>
  <si>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</si>
  <si>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</si>
  <si>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</si>
  <si>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</si>
  <si>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</si>
  <si>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</si>
  <si>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</si>
  <si>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</si>
  <si>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</si>
  <si>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</si>
  <si>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</si>
  <si>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</si>
  <si>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</si>
  <si>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</si>
  <si>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</si>
  <si>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</si>
  <si>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</si>
  <si>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</si>
  <si>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</si>
  <si>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</si>
  <si>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</si>
  <si>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</si>
  <si>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</si>
  <si>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</si>
  <si>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</si>
  <si>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</si>
  <si>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</si>
  <si>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</si>
  <si>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</si>
  <si>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</si>
  <si>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</si>
  <si>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</si>
  <si>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</si>
  <si>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</si>
  <si>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</si>
  <si>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</si>
  <si>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</si>
  <si>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</si>
  <si>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</si>
  <si>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</si>
  <si>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</si>
  <si>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</si>
  <si>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</si>
  <si>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</si>
  <si>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</si>
  <si>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</si>
  <si>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</si>
  <si>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</si>
  <si>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</si>
  <si>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</si>
  <si>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</si>
  <si>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</si>
  <si>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</si>
  <si>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</si>
  <si>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</si>
  <si>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</si>
  <si>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</si>
  <si>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</si>
  <si>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</si>
  <si>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</si>
  <si>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</si>
  <si>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</si>
  <si>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</si>
  <si>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</si>
  <si>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</si>
  <si>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</si>
  <si>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</si>
  <si>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</si>
  <si>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</si>
  <si>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</si>
  <si>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</si>
  <si>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</si>
  <si>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</si>
  <si>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</si>
  <si>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</si>
  <si>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</si>
  <si>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</si>
  <si>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</si>
  <si>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</si>
  <si>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</si>
  <si>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</si>
  <si>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</si>
  <si>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</si>
  <si>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</si>
  <si>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</si>
  <si>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</si>
  <si>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</si>
  <si>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</si>
  <si>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</si>
  <si>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</si>
  <si>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</si>
  <si>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</si>
  <si>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</si>
  <si>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</si>
  <si>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</si>
  <si>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</si>
  <si>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</si>
  <si>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</si>
  <si>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</si>
  <si>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</si>
  <si>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</si>
  <si>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</si>
  <si>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</si>
  <si>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</si>
  <si>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</si>
  <si>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</si>
  <si>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</si>
  <si>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</si>
  <si>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</si>
  <si>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</si>
  <si>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</si>
  <si>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</si>
  <si>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</si>
  <si>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</si>
  <si>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</si>
  <si>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</si>
  <si>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</si>
  <si>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</si>
  <si>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</si>
  <si>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</si>
  <si>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</si>
  <si>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</si>
  <si>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</si>
  <si>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</si>
  <si>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</si>
  <si>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</si>
  <si>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</si>
  <si>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</si>
  <si>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</si>
  <si>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</si>
  <si>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</si>
  <si>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</si>
  <si>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</si>
  <si>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</si>
  <si>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</si>
  <si>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</si>
  <si>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</si>
  <si>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</si>
  <si>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</si>
  <si>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</si>
  <si>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</si>
  <si>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</si>
  <si>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</si>
  <si>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</si>
  <si>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</si>
  <si>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</si>
  <si>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</si>
  <si>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</si>
  <si>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</si>
  <si>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</si>
  <si>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</si>
  <si>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</si>
  <si>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</si>
  <si>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</si>
  <si>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</si>
  <si>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</si>
  <si>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</si>
  <si>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</si>
  <si>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</si>
  <si>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</si>
  <si>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</si>
  <si>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</si>
  <si>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</si>
  <si>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</si>
  <si>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</si>
  <si>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</si>
  <si>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</si>
  <si>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</si>
  <si>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</si>
  <si>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</si>
  <si>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</si>
  <si>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</si>
  <si>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</si>
  <si>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</si>
  <si>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</si>
  <si>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</si>
  <si>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</si>
  <si>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</si>
  <si>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</si>
  <si>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</si>
  <si>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</si>
  <si>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</si>
  <si>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</si>
  <si>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</si>
  <si>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</si>
  <si>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</si>
  <si>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</si>
  <si>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</si>
  <si>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</si>
  <si>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</si>
  <si>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</si>
  <si>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</si>
  <si>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</si>
  <si>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</si>
  <si>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</si>
  <si>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</si>
  <si>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</si>
  <si>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</si>
  <si>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</si>
  <si>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</si>
  <si>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</si>
  <si>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</si>
  <si>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</si>
  <si>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</si>
  <si>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</si>
  <si>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</si>
  <si>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</si>
  <si>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</si>
  <si>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</si>
  <si>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</si>
  <si>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</si>
  <si>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</si>
  <si>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</si>
  <si>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</si>
  <si>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</si>
  <si>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</si>
  <si>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</si>
  <si>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</si>
  <si>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</si>
  <si>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</si>
  <si>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</si>
  <si>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</si>
  <si>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</si>
  <si>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</si>
  <si>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</si>
  <si>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</si>
  <si>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</si>
  <si>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</si>
  <si>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</si>
  <si>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</si>
  <si>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</si>
  <si>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</si>
  <si>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</si>
  <si>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</si>
  <si>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</si>
  <si>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</si>
  <si>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</si>
  <si>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</si>
  <si>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</si>
  <si>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</si>
  <si>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</si>
  <si>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</si>
  <si>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</si>
  <si>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</si>
  <si>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</si>
  <si>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</si>
  <si>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</si>
  <si>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</si>
  <si>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</si>
  <si>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</si>
  <si>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</si>
  <si>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</si>
  <si>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</si>
  <si>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</si>
  <si>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</si>
  <si>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</si>
  <si>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</si>
  <si>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</si>
  <si>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</si>
  <si>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</si>
  <si>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</si>
  <si>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</si>
  <si>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</si>
  <si>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</si>
  <si>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</si>
  <si>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</si>
  <si>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</si>
  <si>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</si>
  <si>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</si>
  <si>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</si>
  <si>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</si>
  <si>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</si>
  <si>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</si>
  <si>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</si>
  <si>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</si>
  <si>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</si>
  <si>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</si>
  <si>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</si>
  <si>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</si>
  <si>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</si>
  <si>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</si>
  <si>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</si>
  <si>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</si>
  <si>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</si>
  <si>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</si>
  <si>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</si>
  <si>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</si>
  <si>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</si>
  <si>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</si>
  <si>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</si>
  <si>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</si>
  <si>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</si>
  <si>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</si>
  <si>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</si>
  <si>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</si>
  <si>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</si>
  <si>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</si>
  <si>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</si>
  <si>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</si>
  <si>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</si>
  <si>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</si>
  <si>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</si>
  <si>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</si>
  <si>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</si>
  <si>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</si>
  <si>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</si>
  <si>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</si>
  <si>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</si>
  <si>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</si>
  <si>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</si>
  <si>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</si>
  <si>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</si>
  <si>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</si>
  <si>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</si>
  <si>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</si>
  <si>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</si>
  <si>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</si>
  <si>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</si>
  <si>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</si>
  <si>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</si>
  <si>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</si>
  <si>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</si>
  <si>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</si>
  <si>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</si>
  <si>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</si>
  <si>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</si>
  <si>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</si>
  <si>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</si>
  <si>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</si>
  <si>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</si>
  <si>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</si>
  <si>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</si>
  <si>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</si>
  <si>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</si>
  <si>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</si>
  <si>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</si>
  <si>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</si>
  <si>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</si>
  <si>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</si>
  <si>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</si>
  <si>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</si>
  <si>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</si>
  <si>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</si>
  <si>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</si>
  <si>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</si>
  <si>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</si>
  <si>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</si>
  <si>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</si>
  <si>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</si>
  <si>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</si>
  <si>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</si>
  <si>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</si>
  <si>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</si>
  <si>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</si>
  <si>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</si>
  <si>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</si>
  <si>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</si>
  <si>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</si>
  <si>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</si>
  <si>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</si>
  <si>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</si>
  <si>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</si>
  <si>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</si>
  <si>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</si>
  <si>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</si>
  <si>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</si>
  <si>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</si>
  <si>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</si>
  <si>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</si>
  <si>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</si>
  <si>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</si>
  <si>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</si>
  <si>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</si>
  <si>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</si>
  <si>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</si>
  <si>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</si>
  <si>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</si>
  <si>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</si>
  <si>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</si>
  <si>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</si>
  <si>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</si>
  <si>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</si>
  <si>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</si>
  <si>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</si>
  <si>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</si>
  <si>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</si>
  <si>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</si>
  <si>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</si>
  <si>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</si>
  <si>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</si>
  <si>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</si>
  <si>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</si>
  <si>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</si>
  <si>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</si>
  <si>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</si>
  <si>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</si>
  <si>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</si>
  <si>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</si>
  <si>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</si>
  <si>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</si>
  <si>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</si>
  <si>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</si>
  <si>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</si>
  <si>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</si>
  <si>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</si>
  <si>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</si>
  <si>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</si>
  <si>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</si>
  <si>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</si>
  <si>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</si>
  <si>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</si>
  <si>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</si>
  <si>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</si>
  <si>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</si>
  <si>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</si>
  <si>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</si>
  <si>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</si>
  <si>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</si>
  <si>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</si>
  <si>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</si>
  <si>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</si>
  <si>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</si>
  <si>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</si>
  <si>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</si>
  <si>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</si>
  <si>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</si>
  <si>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</si>
  <si>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</si>
  <si>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</si>
  <si>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</si>
  <si>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</si>
  <si>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</si>
  <si>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</si>
  <si>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</si>
  <si>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</si>
  <si>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</si>
  <si>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</si>
  <si>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</si>
  <si>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</si>
  <si>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</si>
  <si>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</si>
  <si>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</si>
  <si>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</si>
  <si>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</si>
  <si>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</si>
  <si>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</si>
  <si>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</si>
  <si>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</si>
  <si>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</si>
  <si>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</si>
  <si>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</si>
  <si>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</si>
  <si>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</si>
  <si>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</si>
  <si>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</si>
  <si>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</si>
  <si>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</si>
  <si>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</si>
  <si>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</si>
  <si>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</si>
  <si>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</si>
  <si>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</si>
  <si>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</si>
  <si>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</si>
  <si>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</si>
  <si>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</si>
  <si>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</si>
  <si>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</si>
  <si>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</si>
  <si>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</si>
  <si>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</si>
  <si>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</si>
  <si>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</si>
  <si>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</si>
  <si>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</si>
  <si>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</si>
  <si>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</si>
  <si>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</si>
  <si>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</si>
  <si>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</si>
  <si>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</si>
  <si>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</si>
  <si>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</si>
  <si>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</si>
  <si>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</si>
  <si>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</si>
  <si>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</si>
  <si>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</si>
  <si>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</si>
  <si>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</si>
  <si>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</si>
  <si>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</si>
  <si>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</si>
  <si>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</si>
  <si>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</si>
  <si>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</si>
  <si>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</si>
  <si>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</si>
  <si>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</si>
  <si>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</si>
  <si>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</si>
  <si>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</si>
  <si>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</si>
  <si>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</si>
  <si>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</si>
  <si>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</si>
  <si>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</si>
  <si>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</si>
  <si>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</si>
  <si>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</si>
  <si>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</si>
  <si>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</si>
  <si>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</si>
  <si>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</si>
  <si>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</si>
  <si>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</si>
  <si>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</si>
  <si>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</si>
  <si>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</si>
  <si>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</si>
  <si>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</si>
  <si>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</si>
  <si>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</si>
  <si>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</si>
  <si>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</si>
  <si>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</si>
  <si>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</si>
  <si>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</si>
  <si>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</si>
  <si>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</si>
  <si>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</si>
  <si>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</si>
  <si>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</si>
  <si>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</si>
  <si>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</si>
  <si>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</si>
  <si>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</si>
  <si>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</si>
  <si>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</si>
  <si>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</si>
  <si>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</si>
  <si>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</si>
  <si>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</si>
  <si>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</si>
  <si>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</si>
  <si>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</si>
  <si>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</si>
  <si>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</si>
  <si>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</si>
  <si>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</si>
  <si>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</si>
  <si>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</si>
  <si>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</si>
  <si>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</si>
  <si>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</si>
  <si>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</si>
  <si>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</si>
  <si>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</si>
  <si>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</si>
  <si>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</si>
  <si>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</si>
  <si>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</si>
  <si>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</si>
  <si>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</si>
  <si>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</si>
  <si>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</si>
  <si>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</si>
  <si>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</si>
  <si>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</si>
  <si>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</si>
  <si>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</si>
  <si>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</si>
  <si>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</si>
  <si>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</si>
  <si>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</si>
  <si>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</si>
  <si>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</si>
  <si>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</si>
  <si>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</si>
  <si>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</si>
  <si>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</si>
  <si>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</si>
  <si>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</si>
  <si>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</si>
  <si>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</si>
  <si>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</si>
  <si>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</si>
  <si>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</si>
  <si>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</si>
  <si>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</si>
  <si>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</si>
  <si>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</si>
  <si>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</si>
  <si>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</si>
  <si>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</si>
  <si>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</si>
  <si>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</si>
  <si>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</si>
  <si>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</si>
  <si>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</si>
  <si>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</si>
  <si>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</si>
  <si>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</si>
  <si>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</si>
  <si>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</si>
  <si>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</si>
  <si>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</si>
  <si>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</si>
  <si>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</si>
  <si>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</si>
  <si>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</si>
  <si>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</si>
  <si>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</si>
  <si>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</si>
  <si>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</si>
  <si>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</si>
  <si>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</si>
  <si>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</si>
  <si>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</si>
  <si>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</si>
  <si>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</si>
  <si>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</si>
  <si>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</si>
  <si>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</si>
  <si>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</si>
  <si>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</si>
  <si>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</si>
  <si>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</si>
  <si>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</si>
  <si>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</si>
  <si>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</si>
  <si>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</si>
  <si>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</si>
  <si>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</si>
  <si>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</si>
  <si>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</si>
  <si>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</si>
  <si>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</si>
  <si>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</si>
  <si>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</si>
  <si>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</si>
  <si>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</si>
  <si>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</si>
  <si>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</si>
  <si>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</si>
  <si>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</si>
  <si>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</si>
  <si>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</si>
  <si>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</si>
  <si>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</si>
  <si>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</si>
  <si>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</si>
  <si>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</si>
  <si>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</si>
  <si>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</si>
  <si>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</si>
  <si>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</si>
  <si>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</si>
  <si>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</si>
  <si>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</si>
  <si>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</si>
  <si>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</si>
  <si>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</si>
  <si>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</si>
  <si>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</si>
  <si>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</si>
  <si>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</si>
  <si>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</si>
  <si>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</si>
  <si>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</si>
  <si>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</si>
  <si>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</si>
  <si>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</si>
  <si>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</si>
  <si>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</si>
  <si>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</si>
  <si>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</si>
  <si>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</si>
  <si>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</si>
  <si>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</si>
  <si>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</si>
  <si>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</si>
  <si>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</si>
  <si>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</si>
  <si>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</si>
  <si>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</si>
  <si>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</si>
  <si>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</si>
  <si>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</si>
  <si>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</si>
  <si>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</si>
  <si>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</si>
  <si>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</si>
  <si>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</si>
  <si>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</si>
  <si>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</si>
  <si>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</si>
  <si>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</si>
  <si>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</si>
  <si>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</si>
  <si>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</si>
  <si>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</si>
  <si>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</si>
  <si>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</si>
  <si>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</si>
  <si>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</si>
  <si>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</si>
  <si>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</si>
  <si>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</si>
  <si>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</si>
  <si>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</si>
  <si>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</si>
  <si>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</si>
  <si>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</si>
  <si>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</si>
  <si>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</si>
  <si>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</si>
  <si>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</si>
  <si>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</si>
  <si>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</si>
  <si>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</si>
  <si>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</si>
  <si>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</si>
  <si>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</si>
  <si>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</si>
  <si>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</si>
  <si>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</si>
  <si>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</si>
  <si>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</si>
  <si>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</si>
  <si>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</si>
  <si>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</si>
  <si>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</si>
  <si>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</si>
  <si>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</si>
  <si>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</si>
  <si>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</si>
  <si>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</si>
  <si>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</si>
  <si>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</si>
  <si>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</si>
  <si>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</si>
  <si>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</si>
  <si>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</si>
  <si>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</si>
  <si>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</si>
  <si>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</si>
  <si>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</si>
  <si>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</si>
  <si>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</si>
  <si>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</si>
  <si>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</si>
  <si>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</si>
  <si>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</si>
  <si>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</si>
  <si>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</si>
  <si>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</si>
  <si>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</si>
  <si>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</si>
  <si>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</si>
  <si>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</si>
  <si>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</si>
  <si>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</si>
  <si>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</si>
  <si>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</si>
  <si>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</si>
  <si>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</si>
  <si>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</si>
  <si>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</si>
  <si>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</si>
  <si>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</si>
  <si>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</si>
  <si>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</si>
  <si>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</si>
  <si>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</si>
  <si>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</si>
  <si>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</si>
  <si>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</si>
  <si>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</si>
  <si>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</si>
  <si>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</si>
  <si>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</si>
  <si>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</si>
  <si>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</si>
  <si>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</si>
  <si>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</si>
  <si>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</si>
  <si>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</si>
  <si>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</si>
  <si>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</si>
  <si>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</si>
  <si>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</si>
  <si>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</si>
  <si>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</si>
  <si>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</si>
  <si>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</si>
  <si>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</si>
  <si>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</si>
  <si>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</si>
  <si>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</si>
  <si>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</si>
  <si>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</si>
  <si>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</si>
  <si>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</si>
  <si>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</si>
  <si>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</si>
  <si>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</si>
  <si>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</si>
  <si>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</si>
  <si>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</si>
  <si>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</si>
  <si>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</si>
  <si>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</si>
  <si>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</si>
  <si>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</si>
  <si>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</si>
  <si>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</si>
  <si>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</si>
  <si>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</si>
  <si>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</si>
  <si>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</si>
  <si>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</si>
  <si>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</si>
  <si>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</si>
  <si>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</si>
  <si>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</si>
  <si>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</si>
  <si>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</si>
  <si>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</si>
  <si>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</si>
  <si>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</si>
  <si>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</si>
  <si>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</si>
  <si>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</si>
  <si>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</si>
  <si>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</si>
  <si>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</si>
  <si>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</si>
  <si>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</si>
  <si>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</si>
  <si>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</si>
  <si>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</si>
  <si>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</si>
  <si>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</si>
  <si>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</si>
  <si>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</si>
  <si>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</si>
  <si>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</si>
  <si>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</si>
  <si>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</si>
  <si>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</si>
  <si>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</si>
  <si>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</si>
  <si>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</si>
  <si>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</si>
  <si>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</si>
  <si>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</si>
  <si>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</si>
  <si>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</si>
  <si>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</si>
  <si>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</si>
  <si>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</si>
  <si>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</si>
  <si>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</si>
  <si>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</si>
  <si>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</si>
  <si>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</si>
  <si>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</si>
  <si>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</si>
  <si>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</si>
  <si>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</si>
  <si>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</si>
  <si>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</si>
  <si>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</si>
  <si>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</si>
  <si>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</si>
  <si>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</si>
  <si>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</si>
  <si>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</si>
  <si>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</si>
  <si>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</si>
  <si>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</si>
  <si>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</si>
  <si>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</si>
  <si>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</si>
  <si>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</si>
  <si>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</si>
  <si>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</si>
  <si>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</si>
  <si>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</si>
  <si>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</si>
  <si>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</si>
  <si>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</si>
  <si>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</si>
  <si>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</si>
  <si>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</si>
  <si>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</si>
  <si>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</si>
  <si>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</si>
  <si>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</si>
  <si>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</si>
  <si>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</si>
  <si>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</si>
  <si>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</si>
  <si>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</si>
  <si>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</si>
  <si>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</si>
  <si>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</si>
  <si>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</si>
  <si>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</si>
  <si>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</si>
  <si>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</si>
  <si>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</si>
  <si>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</si>
  <si>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</si>
  <si>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</si>
  <si>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</si>
  <si>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</si>
  <si>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</si>
  <si>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</si>
  <si>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</si>
  <si>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</si>
  <si>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</si>
  <si>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</si>
  <si>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</si>
  <si>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</si>
  <si>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</si>
  <si>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</si>
  <si>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</si>
  <si>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</si>
  <si>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</si>
  <si>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</si>
  <si>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</si>
  <si>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</si>
  <si>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</si>
  <si>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</si>
  <si>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</si>
  <si>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</si>
  <si>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</si>
  <si>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</si>
  <si>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</si>
  <si>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</si>
  <si>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</si>
  <si>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</si>
  <si>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</si>
  <si>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</si>
  <si>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</si>
  <si>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</si>
  <si>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</si>
  <si>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</si>
  <si>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</si>
  <si>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</si>
  <si>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</si>
  <si>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</si>
  <si>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</si>
  <si>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</si>
  <si>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</si>
  <si>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</si>
  <si>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</si>
  <si>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</si>
  <si>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</si>
  <si>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</si>
  <si>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</si>
  <si>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</si>
  <si>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</si>
  <si>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</si>
  <si>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</si>
  <si>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</si>
  <si>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</si>
  <si>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</si>
  <si>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</si>
  <si>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</si>
  <si>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</si>
  <si>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</si>
  <si>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</si>
  <si>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</si>
  <si>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</si>
  <si>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</si>
  <si>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</si>
  <si>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</si>
  <si>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</si>
  <si>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</si>
  <si>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</si>
  <si>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</si>
  <si>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</si>
  <si>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</si>
  <si>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</si>
  <si>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</si>
  <si>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</si>
  <si>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</si>
  <si>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</si>
  <si>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</si>
  <si>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</si>
  <si>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</si>
  <si>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</si>
  <si>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</si>
  <si>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</si>
  <si>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</si>
  <si>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</si>
  <si>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</si>
  <si>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</si>
  <si>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</si>
  <si>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</si>
  <si>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</si>
  <si>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</si>
  <si>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</si>
  <si>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</si>
  <si>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</si>
  <si>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</si>
  <si>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</si>
  <si>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</si>
  <si>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</si>
  <si>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</si>
  <si>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</si>
  <si>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</si>
  <si>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</si>
  <si>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</si>
  <si>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</si>
  <si>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</si>
  <si>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</si>
  <si>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</si>
  <si>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</si>
  <si>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</si>
  <si>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</si>
  <si>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</si>
  <si>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</si>
  <si>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</si>
  <si>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</si>
  <si>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</si>
  <si>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</si>
  <si>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</si>
  <si>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</si>
  <si>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</si>
  <si>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</si>
  <si>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</si>
  <si>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</si>
  <si>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</si>
  <si>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</si>
  <si>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</si>
  <si>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</si>
  <si>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</si>
  <si>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</si>
  <si>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</si>
  <si>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</si>
  <si>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</si>
  <si>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</si>
  <si>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</si>
  <si>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</si>
  <si>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</si>
  <si>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</si>
  <si>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</si>
  <si>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</si>
  <si>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</si>
  <si>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</si>
  <si>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</si>
  <si>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</si>
  <si>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</si>
  <si>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</si>
  <si>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</si>
  <si>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</si>
  <si>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</si>
  <si>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</si>
  <si>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</si>
  <si>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</si>
  <si>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</si>
  <si>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</si>
  <si>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</si>
  <si>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</si>
  <si>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</si>
  <si>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</si>
  <si>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</si>
  <si>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</si>
  <si>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</si>
  <si>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</si>
  <si>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</si>
  <si>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</si>
  <si>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</si>
  <si>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</si>
  <si>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</si>
  <si>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</si>
  <si>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</si>
  <si>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</si>
  <si>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</si>
  <si>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</si>
  <si>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</si>
  <si>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</si>
  <si>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</si>
  <si>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</si>
  <si>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</si>
  <si>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</si>
  <si>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</si>
  <si>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</si>
  <si>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</si>
  <si>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</si>
  <si>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</si>
  <si>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</si>
  <si>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</si>
  <si>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</si>
  <si>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</si>
  <si>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</si>
  <si>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</si>
  <si>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</si>
  <si>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</si>
  <si>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</si>
  <si>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</si>
  <si>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</si>
  <si>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</si>
  <si>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</si>
  <si>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</si>
  <si>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</si>
  <si>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</si>
  <si>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</si>
  <si>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</si>
  <si>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</si>
  <si>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</si>
  <si>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</si>
  <si>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</si>
  <si>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</si>
  <si>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</si>
  <si>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</si>
  <si>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</si>
  <si>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</si>
  <si>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</si>
  <si>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</si>
  <si>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</si>
  <si>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</si>
  <si>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</si>
  <si>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</si>
  <si>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</si>
  <si>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</si>
  <si>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</si>
  <si>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</si>
  <si>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</si>
  <si>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</si>
  <si>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</si>
  <si>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</si>
  <si>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</si>
  <si>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</si>
  <si>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</si>
  <si>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</si>
  <si>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</si>
  <si>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</si>
  <si>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</si>
  <si>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</si>
  <si>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</si>
  <si>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</si>
  <si>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</si>
  <si>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</si>
  <si>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</si>
  <si>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</si>
  <si>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</si>
  <si>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</si>
  <si>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</si>
  <si>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</si>
  <si>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</si>
  <si>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</si>
  <si>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</si>
  <si>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</si>
  <si>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</si>
  <si>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</si>
  <si>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</si>
  <si>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</si>
  <si>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</si>
  <si>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</si>
  <si>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</si>
  <si>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</si>
  <si>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</si>
  <si>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</si>
  <si>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</si>
  <si>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</si>
  <si>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</si>
  <si>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</si>
  <si>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</si>
  <si>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</si>
  <si>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</si>
  <si>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</si>
  <si>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</si>
  <si>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</si>
  <si>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</si>
  <si>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</si>
  <si>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</si>
  <si>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</si>
  <si>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</si>
  <si>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</si>
  <si>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</si>
  <si>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</si>
  <si>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</si>
  <si>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</si>
  <si>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</si>
  <si>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</si>
  <si>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</si>
  <si>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</si>
  <si>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</si>
  <si>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</si>
  <si>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</si>
  <si>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</si>
  <si>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</si>
  <si>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</si>
  <si>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</si>
  <si>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</si>
  <si>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</si>
  <si>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</si>
  <si>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</si>
  <si>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</si>
  <si>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</si>
  <si>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</si>
  <si>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</si>
  <si>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</si>
  <si>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</si>
  <si>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</si>
  <si>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</si>
  <si>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</si>
  <si>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</si>
  <si>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</si>
  <si>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</si>
  <si>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</si>
  <si>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</si>
  <si>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</si>
  <si>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</si>
  <si>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</si>
  <si>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</si>
  <si>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</si>
  <si>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</si>
  <si>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</si>
  <si>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</si>
  <si>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</si>
  <si>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</si>
  <si>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</si>
  <si>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</si>
  <si>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</si>
  <si>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</si>
  <si>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</si>
  <si>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</si>
  <si>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</si>
  <si>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</si>
  <si>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</si>
  <si>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</si>
  <si>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</si>
  <si>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</si>
  <si>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</si>
  <si>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</si>
  <si>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</si>
  <si>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</si>
  <si>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</si>
  <si>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</si>
  <si>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</si>
  <si>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</si>
  <si>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</si>
  <si>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</si>
  <si>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</si>
  <si>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</si>
  <si>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</si>
  <si>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</si>
  <si>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</si>
  <si>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</si>
  <si>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</si>
  <si>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</si>
  <si>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</si>
  <si>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</si>
  <si>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</si>
  <si>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</si>
  <si>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</si>
  <si>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</si>
  <si>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</si>
  <si>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</si>
  <si>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</si>
  <si>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</si>
  <si>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</si>
  <si>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</si>
  <si>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</si>
  <si>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</si>
  <si>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</si>
  <si>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</si>
  <si>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</si>
  <si>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</si>
  <si>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</si>
  <si>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</si>
  <si>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</si>
  <si>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</si>
  <si>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</si>
  <si>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</si>
  <si>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</si>
  <si>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</si>
  <si>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</si>
  <si>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</si>
  <si>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</si>
  <si>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</si>
  <si>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</si>
  <si>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</si>
  <si>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</si>
  <si>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</si>
  <si>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</si>
  <si>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</si>
  <si>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</si>
  <si>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</si>
  <si>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</si>
  <si>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</si>
  <si>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</si>
  <si>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</si>
  <si>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</si>
  <si>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</si>
  <si>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</si>
  <si>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</si>
  <si>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</si>
  <si>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</si>
  <si>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</si>
  <si>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</si>
  <si>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</si>
  <si>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</si>
  <si>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</si>
  <si>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</si>
  <si>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</si>
  <si>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</si>
  <si>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</si>
  <si>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</si>
  <si>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</si>
  <si>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</si>
  <si>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</si>
  <si>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</si>
  <si>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</si>
  <si>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</si>
  <si>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</si>
  <si>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</si>
  <si>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</si>
  <si>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</si>
  <si>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</si>
  <si>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</si>
  <si>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</si>
  <si>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</si>
  <si>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</si>
  <si>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</si>
  <si>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</si>
  <si>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</si>
  <si>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</si>
  <si>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</si>
  <si>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</si>
  <si>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</si>
  <si>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</si>
  <si>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</si>
  <si>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</si>
  <si>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</si>
  <si>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</si>
  <si>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</si>
  <si>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</si>
  <si>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</si>
  <si>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</si>
  <si>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</si>
  <si>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</si>
  <si>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</si>
  <si>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</si>
  <si>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</si>
  <si>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</si>
  <si>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</si>
  <si>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</si>
  <si>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</si>
  <si>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</si>
  <si>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</si>
  <si>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</si>
  <si>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</si>
  <si>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</si>
  <si>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</si>
  <si>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</si>
  <si>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</si>
  <si>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</si>
  <si>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</si>
  <si>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</si>
  <si>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</si>
  <si>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</si>
  <si>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</si>
  <si>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</si>
  <si>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</si>
  <si>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</si>
  <si>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</si>
  <si>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</si>
  <si>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</si>
  <si>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</si>
  <si>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</si>
  <si>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</si>
  <si>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</si>
  <si>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</si>
  <si>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</si>
  <si>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</si>
  <si>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</si>
  <si>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</si>
  <si>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</si>
  <si>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</si>
  <si>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</si>
  <si>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</si>
  <si>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</si>
  <si>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</si>
  <si>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</si>
  <si>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</si>
  <si>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</si>
  <si>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</si>
  <si>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</si>
  <si>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</si>
  <si>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</si>
  <si>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</si>
  <si>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</si>
  <si>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</si>
  <si>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</si>
  <si>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</si>
  <si>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</si>
  <si>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</si>
  <si>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</si>
  <si>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</si>
  <si>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</si>
  <si>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</si>
  <si>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</si>
  <si>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</si>
  <si>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</si>
  <si>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</si>
  <si>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</si>
  <si>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</si>
  <si>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</si>
  <si>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</si>
  <si>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</si>
  <si>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</si>
  <si>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</si>
  <si>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</si>
  <si>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</si>
  <si>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</si>
  <si>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</si>
  <si>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</si>
  <si>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</si>
  <si>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</si>
  <si>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</si>
  <si>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</si>
  <si>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</si>
  <si>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</si>
  <si>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PCM-20251210-00000022</t>
  </si>
  <si>
    <t xml:space="preserve">site has access night issue located in USF area and team will check morning  </t>
  </si>
  <si>
    <t>PCM-20251210-00000004</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</si>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</sst>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8"/>
      <color rgb="FF000000"/>
      <name val="Aptos Narrow"/>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33" fillId="19" borderId="1" xfId="0" applyFont="1" applyFill="1" applyBorder="1" applyAlignment="1">
      <alignment wrapText="1"/>
    </xf>
    <xf numFmtId="0" fontId="33" fillId="19" borderId="3" xfId="0" applyFont="1" applyFill="1" applyBorder="1" applyAlignment="1">
      <alignment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6" dataDxfId="45" headerRowBorderDxfId="43" tableBorderDxfId="44" totalsRowBorderDxfId="42">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338.14968564814626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46001.098111574072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46001.098111574072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46001.098111574072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46001.098111574072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46001.098111574072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46001.098111574072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46001.098111574072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46001.098111574072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46001.098111574072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46001.098111574072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46001.098111574072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46001.098111574072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46001.098111574072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46001.098111574072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46001.098111574072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46001.098111574072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46001.098111574072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46001.098111574072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46001.098111574072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46001.098111574072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46001.098111574072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46001.098111574072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46001.098111574072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46001.098111574072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46001.098111574072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46001.098111574072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46001.098111574072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46001.098111574072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46001.098111574072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46001.098111574072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46001.098111574072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46001.098111574072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46001.098111574072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46001.098111574072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46001.098111574072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46001.098111574072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46001.098111574072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46001.098111574072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46001.098111574072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46001.098111574072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46001.098111574072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46001.098111574072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46001.098111574072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46001.098111574072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46001.098111574072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46001.098111574072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46001.098111574072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46001.098111574072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46001.098111574072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46001.098111574072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46001.098111574072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46001.098111574072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46001.098111574072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46001.098111574072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46001.098111574072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46001.098111574072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46001.098111574072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46001.098111574072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46001.098111574072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46001.098111574072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46001.098111574072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46001.098111574072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46001.098111574072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46001.098111574072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46001.098111574072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46001.098111574072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46001.098111574072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46001.098111574072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46001.098111574072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46001.098111574072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46001.098111574072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46001.098111574072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46001.098111574072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46001.098111574072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46001.098111574072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46001.098111574072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46001.098111574072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46001.098111574072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46001.098111574072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46001.098111574072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46001.098111574072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46001.098111574072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46001.098111574072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46001.098111574072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46001.098111574072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46001.098111574072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46001.098111574072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46001.098111574072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46001.098111574072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46001.098111574072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46001.098111574072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46001.098111574072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46001.098111574072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46001.098111574072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46001.098111574072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46001.098111574072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46001.098111574072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46001.098111574072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46001.098111574072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46001.098111574072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46001.098111574072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46001.098111574072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46001.098111574072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46001.098111574072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46001.098111574072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46001.098111574072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46001.098111574072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46001.098111574072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46001.098111574072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46001.098111574072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46001.098111574072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46001.098111574072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46001.098111574072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46001.098111574072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46001.098111574072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46001.098111574072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46001.098111574072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46001.098111574072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46001.098111574072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46001.098111574072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46001.098111574072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46001.098111574072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46001.098111574072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46001.098111574072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46001.098111574072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46001.098111574072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46001.098111574072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46001.098111574072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46001.098111574072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46001.098111574072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46001.098111574072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46001.098111574072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46001.098111574072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46001.098111574072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46001.098111574072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46001.098111574072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46001.098111574072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46001.098111574072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46001.098111574072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46001.098111574072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46001.098111574072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46001.098111574072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46001.098111574072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46001.098111574072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46001.098111574072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46001.098111574072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46001.098111574072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46001.098111574072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46001.098111574072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46001.098111574072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46001.098111574072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46001.098111574072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46001.098111574072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46001.098111574072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46001.098111574072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46001.098111574072</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176.09827372685686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16.710692708336865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3.7427296296300483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0.26050740740902256</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46001.098111574072</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46001.098111574072</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46001.098111574072</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46001.098111574072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46001.098111574072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46001.098111574072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46001.098111574072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46001.098111574072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46001.098111574072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46001.098111574072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46001.098111574072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46001.098111574072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46001.098111574072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46001.098111574072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46001.098111574072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46001.098111574072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46001.098111574072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46001.098111574072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46001.098111574072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46001.098111574072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46001.098111574072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46001.098111574072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46001.098111574072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46001.098111574072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46001.098111574072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46001.098111574072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46001.098111574072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46001.098111574072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46001.098111574072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46001.098111574072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46001.098111574072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46001.098111574072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46001.098111574072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46001.098111574072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46001.098111574072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46001.098111574072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46001.098111574072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46001.098111574072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46001.098111574072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46001.098111574072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46001.098111574072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46001.098111574072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46001.098111574072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46001.098111574072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46001.098111574072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46001.098111574072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46001.098111574072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46001.098111574072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46001.098111574072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46001.098111574072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46001.098111574072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46001.098111574072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46001.098111574072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46001.098111574072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46001.098111574072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46001.098111574072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46001.098111574072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46001.098111574072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46001.098111574072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46001.098111574072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46001.098111574072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46001.098111574072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46001.098111574072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46001.098111574072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46001.098111574072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46001.098111574072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46001.098111574072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46001.098111574072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46001.098111574072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46001.098111574072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46001.098111574072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46001.098111574072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46001.098111574072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46001.098111574072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46001.098111574072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46001.098111574072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46001.098111574072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46001.098111574072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46001.098111574072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46001.098111574072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46001.098111574072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46001.098111574072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46001.098111574072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46001.098111574072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46001.098111574072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46001.098111574072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46001.098111574072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46001.098111574072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46001.098111574072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46001.098111574072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46001.098111574072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46001.098111574072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46001.098111574072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46001.098111574072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46001.098111574072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46001.098111574072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46001.098111574072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46001.098111574072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46001.098111574072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46001.098111574072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46001.098111574072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46001.098111574072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46001.098111574072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46001.098111574072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46001.098111574072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46001.098111574072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46001.098111574072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46001.098111574072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46001.098111574072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46001.098111574072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46001.098111574072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46001.098111574072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46001.098111574072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46001.098111574072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46001.098111574072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46001.098111574072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46001.098111574072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46001.098111574072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46001.098111574072</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46001.098111574072</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46001.098111574072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46001.098111574072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46001.098111574072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46001.098111574072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46001.098111574072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46001.098111574072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46001.098111574072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46001.098111574072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46001.098111574072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46001.098111574072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46001.098111574072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46001.098111574072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46001.098111574072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46001.098111574072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46001.098111574072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46001.098111574072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46001.098111574072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46001.098111574072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46001.098111574072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46001.098111574072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46001.098111574072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46001.098111574072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46001.098111574072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46001.098111574072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46001.098111574072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46001.098111574072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46001.098111574072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46001.098111574072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46001.098111574072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46001.098111574072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46001.098111574072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46001.098111574072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46001.098111574072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46001.098111574072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46001.098111574072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46001.098111574072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46001.098111574072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46001.098111574072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46001.098111574072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46001.098111574072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46001.098111574072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46001.098111574072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46001.098111574072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46001.098111574072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46001.098111574072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46001.098111574072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46001.098111574072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46001.098111574072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46001.098111574072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46001.098111574072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46001.098111574072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46001.098111574072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46001.098111574072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46001.098111574072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46001.098111574072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46001.098111574072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46001.098111574072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46001.098111574072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46001.098111574072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46001.098111574072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46001.098111574072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46001.098111574072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46001.098111574072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46001.098111574072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46001.098111574072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46001.098111574072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46001.098111574072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46001.098111574072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46001.098111574072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46001.098111574072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46001.098111574072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46001.098111574072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46001.098111574072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46001.098111574072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46001.098111574072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46001.098111574072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46001.098111574072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46001.098111574072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46001.098111574072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46001.098111574072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46001.098111574072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46001.098111574072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46001.098111574072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46001.098111574072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46001.098111574072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46001.098111574072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46001.098111574072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46001.098111574072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46001.098111574072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46001.098111574072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46001.098111574072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46001.098111574072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46001.098111574072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46001.098111574072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46001.098111574072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46001.098111574072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46001.098111574072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46001.098111574072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46001.098111574072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46001.098111574072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46001.098111574072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46001.098111574072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46001.098111574072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46001.098111574072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46001.098111574072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46001.098111574072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46001.098111574072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46001.098111574072</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46001.098111574072</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46001.098111689818</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46001.098111689818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46001.098111689818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46001.098111689818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46001.098111689818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46001.098111689818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46001.098111689818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46001.098111689818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46001.098111689818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46001.098111689818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46001.098111689818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46001.098111689818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46001.098111689818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46001.098111689818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46001.098111689818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46001.098111689818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46001.098111689818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46001.098111689818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46001.098111689818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46001.098111689818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46001.098111689818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46001.098111689818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46001.098111689818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46001.098111689818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46001.098111689818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46001.098111689818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46001.098111689818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46001.098111689818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46001.098111689818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46001.098111689818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46001.098111689818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46001.098111689818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46001.098111689818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46001.098111689818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46001.098111689818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46001.098111689818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46001.098111689818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46001.098111689818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46001.098111689818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46001.098111689818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46001.098111689818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46001.098111689818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46001.098111689818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46001.098111689818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46001.098111689818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46001.098111689818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46001.098111689818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46001.098111689818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46001.098111689818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46001.098111689818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46001.098111689818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46001.098111689818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46001.098111689818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46001.098111689818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46001.098111689818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46001.098111689818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46001.098111689818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46001.098111689818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46001.098111689818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46001.098111689818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46001.098111689818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46001.098111689818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46001.098111689818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46001.098111689818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46001.098111689818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46001.098111689818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46001.098111689818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46001.098111689818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46001.098111689818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46001.098111689818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46001.098111689818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46001.098111689818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46001.098111689818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46001.098111689818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46001.098111689818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46001.098111689818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46001.098111689818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46001.098111689818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46001.098111689818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46001.098111689818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46001.098111689818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46001.098111689818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46001.098111689818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46001.098111689818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46001.098111689818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46001.098111689818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46001.098111689818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46001.098111689818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46001.098111689818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46001.098111689818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46001.098111689818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46001.098111689818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46001.098111689818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46001.098111689818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46001.098111689818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46001.098111689818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46001.098111689818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46001.098111689818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46001.098111689818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46001.098111689818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46001.098111689818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46001.098111689818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46001.098111689818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46001.098111689818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46001.098111689818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46001.098111689818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46001.098111689818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46001.098111689818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46001.098111689818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46001.098111689818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46001.098111689818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46001.098111689818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46001.098111689818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46001.098111689818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46001.098111689818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46001.098111689818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46001.098111689818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46001.098111689818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46001.098111689818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46001.098111689818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46001.098111689818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46001.098111689818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46001.098111689818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46001.098111689818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46001.098111689818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46001.098111689818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46001.098111689818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46001.098111689818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46001.098111689818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46001.098111689818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46001.098111689818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46001.098111689818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46001.098111689818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46001.098111689818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46001.098111689818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46001.098111689818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46001.098111689818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46001.098111689818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46001.098111689818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46001.098111689818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46001.098111689818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46001.098111689818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46001.098111689818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46001.098111689818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46001.098111689818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46001.098111689818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46001.098111689818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46001.098111689818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46001.098111689818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46001.098111689818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46001.098111689818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46001.098111689818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46001.098111689818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46001.098111689818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46001.098111689818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46001.098111689818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46001.098111689818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46001.098111689818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46001.098111689818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46001.098111689818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46001.098111689818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46001.098111689818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46001.098111689818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46001.098111689818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46001.098111689818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46001.098111689818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46001.098111689818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46001.098111689818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46001.098111689818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46001.098111689818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46001.098111689818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46001.098111689818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46001.098111689818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46001.098111689818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46001.098111689818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46001.098111689818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46001.098111689818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46001.098111689818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46001.098111689818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46001.098111689818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46001.098111689818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46001.098111689818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46001.098111689818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46001.098111689818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46001.098111689818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46001.098111689818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46001.098111689818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46001.098111689818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46001.098111689818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46001.098111689818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46001.098111689818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46001.098111689818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46001.098111689818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46001.098111689818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46001.098111689818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46001.098111689818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46001.098111689818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46001.098111689818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46001.098111689818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46001.098111689818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46001.098111689818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46001.098111689818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46001.098111689818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46001.098111689818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46001.098111689818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46001.098111689818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46001.098111689818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46001.098111689818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46001.098111689818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46001.098111689818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46001.098111689818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46001.098111689818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46001.098111689818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46001.098111689818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46001.098111689818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46001.098111689818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46001.098111689818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46001.098111689818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46001.098111689818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46001.098111689818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46001.098111689818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46001.098111689818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46001.098111689818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46001.098111689818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46001.098111689818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46001.098111689818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46001.098111689818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46001.098111689818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46001.098111689818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46001.098111689818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46001.098111689818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46001.098111689818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46001.098111689818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46001.098111689818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46001.098111689818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46001.098111689818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46001.098111689818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46001.098111689818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46001.098111689818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46001.098111689818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46001.098111689818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46001.098111689818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46001.098111689818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46001.098111689818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46001.098111689818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46001.098111689818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46001.098111689818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46001.098111689818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46001.098111689818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46001.098111689818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46001.098111689818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46001.098111689818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46001.098111689818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46001.098111689818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46001.098111689818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46001.098111689818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46001.098111689818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46001.098111689818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46001.098111689818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46001.098111689818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46001.098111689818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46001.098111689818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46001.098111689818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46001.098111689818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46001.098111689818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46001.098111689818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46001.098111689818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46001.098111689818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46001.098111689818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46001.098111689818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46001.098111689818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46001.098111689818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46001.098111689818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46001.098111689818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46001.098111689818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46001.098111689818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46001.098111689818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46001.098111689818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46001.098111689818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46001.098111689818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46001.098111689818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46001.098111689818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46001.098111689818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46001.098111689818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46001.098111689818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46001.098111689818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46001.098111689818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46001.098111689818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46001.098111689818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46001.098111689818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46001.098111689818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46001.098111689818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46001.098111689818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46001.098111689818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46001.098111689818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46001.098111689818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46001.098111689818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46001.098111689818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46001.098111689818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46001.098111689818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46001.098111689818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46001.098111689818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46001.098111689818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46001.098111689818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46001.098111689818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46001.098111689818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46001.098111689818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46001.098111689818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46001.098111689818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46001.098111689818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46001.098111689818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46001.098111689818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46001.098111689818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46001.098111689818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46001.098111689818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46001.098111689818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46001.098111689818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46001.098111689818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46001.098111689818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46001.098111689818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46001.098111689818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46001.098111689818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46001.098111689818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46001.098111689818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46001.098111689818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46001.098111689818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46001.098111689818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46001.098111689818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46001.098111689818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46001.098111689818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46001.098111689818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46001.098111689818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46001.098111689818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46001.098111689818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46001.098111689818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46001.098111689818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46001.098111689818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46001.098111689818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46001.098111689818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46001.098111689818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46001.098111689818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46001.098111689818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46001.098111689818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46001.098111689818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46001.098111689818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46001.098111689818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46001.098111689818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46001.098111689818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46001.098111689818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46001.098111689818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46001.098111689818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46001.098111689818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46001.098111689818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46001.098111689818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46001.098111689818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46001.098111689818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46001.098111689818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46001.098111689818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46001.098111689818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46001.098111689818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46001.098111689818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46001.098111689818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46001.098111689818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46001.098111689818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46001.098111689818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46001.098111689818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46001.098111689818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46001.098111689818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46001.098111689818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46001.098111689818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46001.098111689818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46001.098111689818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46001.098111689818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46001.098111689818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46001.098111689818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46001.098111689818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46001.098111689818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46001.098111689818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46001.098111689818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46001.098111689818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46001.098111689818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46001.098111689818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46001.098111689818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46001.098111689818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46001.098111689818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46001.098111689818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46001.098111689818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46001.098111689818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46001.098111689818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46001.098111689818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46001.098111689818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46001.098111689818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46001.098111689818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46001.098111689818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46001.098111689818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46001.098111689818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46001.098111689818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46001.098111689818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46001.098111689818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46001.098111689818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46001.098111689818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46001.098111689818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46001.098111689818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46001.098111689818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46001.098111689818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46001.098111689818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46001.098111689818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46001.098111689818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46001.098111689818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46001.098111689818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46001.098111689818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46001.098111689818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46001.098111689818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46001.098111689818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46001.098111689818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46001.098111689818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46001.098111689818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46001.098111689818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46001.098111689818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46001.098111689818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46001.098111689818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46001.098111689818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46001.098111689818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46001.098111689818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46001.098111689818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46001.098111689818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46001.098111689818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46001.098111689818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46001.098111689818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46001.098111689818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46001.098111689818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46001.098111689818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46001.098111689818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46001.098111689818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46001.098111689818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46001.098111689818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46001.098111689818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46001.098111689818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46001.098111689818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46001.098111689818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46001.098111689818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46001.098111689818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46001.098111689818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46001.098111689818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46001.098111689818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46001.098111689818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46001.098111689818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46001.098111689818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46001.098111689818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46001.098111689818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46001.098111689818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46001.098111689818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46001.098111689818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46001.098111689818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46001.098111689818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46001.098111689818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46001.098111689818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46001.098111689818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46001.098111689818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46001.098111689818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46001.098111689818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46001.098111689818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46001.098111689818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46001.098111689818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46001.098111689818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46001.098111689818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46001.098111689818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46001.098111689818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46001.098111689818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46001.098111689818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46001.098111689818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46001.098111689818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46001.098111689818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46001.098111689818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46001.098111689818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46001.098111689818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46001.098111689818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46001.098111689818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46001.098111689818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46001.098111689818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46001.098111689818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46001.098111689818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46001.098111689818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46001.098111689818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46001.098111689818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46001.098111689818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46001.098111689818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46001.098111689818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46001.098111689818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46001.098111689818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46001.098111689818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46001.098111689818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46001.098111689818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46001.098111689818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46001.098111689818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46001.098111689818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46001.098111689818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46001.098111689818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46001.098111689818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46001.098111689818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46001.098111689818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46001.098111689818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46001.098111689818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46001.098111689818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46001.098111689818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46001.098111689818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46001.098111689818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46001.098111689818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46001.098111689818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46001.098111689818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46001.098111689818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46001.098111689818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46001.098111689818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46001.098111689818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46001.098111689818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46001.098111689818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46001.098111689818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46001.098111689818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46001.098111689818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46001.098111689818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46001.098111689818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46001.098111689818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46001.098111689818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46001.098111689818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46001.098111689818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46001.098111689818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46001.098111689818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46001.098111689818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46001.098111689818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46001.098111689818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46001.098111689818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46001.098111689818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46001.098111689818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46001.098111689818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46001.098111689818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46001.098111689818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46001.098111689818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46001.098111689818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46001.098111689818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46001.098111689818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46001.098111689818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46001.098111689818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46001.098111689818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46001.098111689818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46001.098111689818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46001.098111689818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46001.098111689818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46001.098111689818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46001.098111689818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46001.098111689818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46001.098111689818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46001.098111689818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46001.098111689818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46001.098111689818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46001.098111689818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46001.098111689818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46001.098111689818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46001.098111689818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46001.098111689818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46001.098111689818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46001.098111689818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46001.098111689818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46001.098111689818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46001.098111689818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46001.098111689818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46001.098111689818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46001.098111689818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46001.098111689818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46001.098111689818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46001.098111689818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46001.098111689818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46001.098111689818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46001.098111689818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46001.098111689818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46001.098111689818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46001.098111689818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46001.098111689818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46001.098111689818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46001.098111689818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46001.098111689818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46001.098111689818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46001.098111689818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46001.098111689818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46001.098111689818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46001.098111689818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46001.098111689818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46001.098111689818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46001.098111689818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46001.098111689818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46001.098111689818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46001.098111689818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46001.098111689818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46001.098111689818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46001.098111689818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46001.098111689818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46001.098111689818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46001.098111689818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46001.098111689818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46001.098111689818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46001.098111689818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46001.098111689818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46001.098111689818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46001.098111689818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46001.098111689818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46001.098111689818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46001.098111689818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46001.098111689818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46001.098111689818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46001.098111689818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46001.098111689818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46001.098111689818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46001.098111689818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46001.098111689818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46001.098111689818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46001.098111689818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46001.098111689818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46001.098111689818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46001.098111689818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46001.098111689818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46001.098111689818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46001.098111689818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46001.098111689818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46001.098111689818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46001.098111689818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46001.098111689818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46001.098111689818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46001.098111689818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46001.098111689818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46001.098111689818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46001.098111689818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46001.098111689818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46001.098111689818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46001.098111689818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46001.098111689818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46001.098111689818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46001.098111689818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46001.098111689818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46001.098111689818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46001.098111689818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46001.098111689818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46001.098111689818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46001.098111689818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46001.098111689818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46001.098111689818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46001.098111689818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46001.098111689818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46001.098111689818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46001.098111689818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46001.098111689818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46001.098111689818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46001.098111689818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46001.098111689818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46001.098111689818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46001.098111689818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46001.098111689818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46001.098111689818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46001.098111689818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46001.098111689818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46001.098111689818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46001.098111689818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46001.098111689818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46001.098111689818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46001.098111689818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46001.098111689818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46001.098111689818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46001.098111689818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46001.098111689818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46001.098111689818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46001.098111689818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46001.098111689818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46001.098111689818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46001.098111689818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46001.098111689818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46001.098111689818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46001.098111689818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46001.098111689818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46001.098111689818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46001.098111689818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46001.098111689818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46001.098111689818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46001.098111689818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46001.098111689818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46001.098111689818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46001.098111689818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46001.098111689818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46001.098111689818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46001.098111689818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46001.098111689818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46001.098111689818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46001.098111689818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46001.098111689818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46001.098111689818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46001.098111689818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46001.098111689818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46001.098111689818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46001.098111689818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46001.098111689818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46001.098111689818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46001.098111689818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46001.098111689818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46001.098111689818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46001.098111689818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46001.098111689818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46001.098111689818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46001.098111689818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46001.098111689818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46001.098111689818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46001.098111689818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46001.098111689818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46001.098111689818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46001.098111689818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46001.098111689818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46001.098111689818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46001.098111689818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46001.098111689818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46001.098111689818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46001.098111689818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46001.098111689818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46001.098111689818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46001.098111689818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46001.098111689818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46001.098111689818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46001.098111689818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46001.098111689818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46001.098111689818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46001.098111689818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46001.098111689818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46001.098111689818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46001.098111689818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46001.098111689818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46001.098111689818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46001.098111689818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46001.098111689818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46001.098111689818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46001.098111689818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46001.098111689818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46001.098111689818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46001.098111689818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46001.098111689818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46001.098111689818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46001.098111689818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46001.098111689818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46001.098111689818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46001.098111689818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46001.098111689818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46001.098111689818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46001.098111689818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46001.098111689818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46001.098111689818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46001.098111689818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46001.098111689818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46001.098111689818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46001.098111689818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46001.098111689818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46001.098111689818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46001.098111689818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46001.098111689818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46001.098111689818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46001.098111689818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46001.098111689818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46001.098111689818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46001.098111689818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46001.098111689818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46001.098111689818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46001.098111689818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46001.098111689818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46001.098111689818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46001.098111689818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46001.098111689818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46001.098111689818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46001.098111689818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46001.098111689818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46001.098111689818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46001.098111689818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46001.098111689818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46001.098111689818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46001.098111689818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46001.098111689818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46001.098111689818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46001.098111689818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46001.098111689818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46001.098111689818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46001.098111689818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46001.098111689818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46001.098111689818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46001.098111689818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46001.098111689818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46001.098111689818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46001.098111689818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46001.098111689818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46001.098111689818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46001.098111689818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46001.098111689818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46001.098111689818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46001.098111689818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46001.098111689818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46001.098111689818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46001.098111689818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46001.098111689818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46001.098111689818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46001.098111689818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46001.098111689818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46001.098111689818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46001.098111689818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46001.098111689818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46001.098111689818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46001.098111689818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46001.098111689818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46001.098111689818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46001.098111689818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46001.098111689818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46001.098111689818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46001.098111689818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46001.098111689818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46001.098111689818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46001.098111689818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46001.098111689818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46001.098111689818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46001.098111689818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46001.098111689818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46001.098111689818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46001.098111689818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46001.098111689818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46001.098111689818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46001.098111689818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46001.098111689818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46001.098111689818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46001.098111689818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46001.098111689818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46001.098111689818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46001.098111689818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46001.098111689818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46001.098111689818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46001.098111689818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46001.098111689818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46001.098111689818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46001.098111689818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46001.098111689818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46001.098111689818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46001.098111689818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46001.098111689818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46001.098111689818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46001.098111689818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46001.098111689818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46001.098111689818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46001.098111689818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46001.098111689818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46001.098111689818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46001.098111689818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46001.098111689818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46001.098111689818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46001.098111689818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46001.098111689818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46001.098111689818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46001.098111689818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46001.098111689818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46001.098111689818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46001.098111689818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46001.098111689818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46001.098111689818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46001.098111689818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46001.098111689818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46001.098111689818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46001.098111689818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46001.098111689818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A8" sqref="A8:X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297.61739409722213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2.3039680555521045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46001.098111574072</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6" ca="1" si="1">IFERROR(NOW()-F5,"")</f>
        <v>0.77988240740523906</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0.16282222222071141</v>
      </c>
      <c r="H6" s="91">
        <v>46000.558333333334</v>
      </c>
      <c r="I6" s="107" t="str">
        <f>IFERROR(VLOOKUP(D6,DB!A:F,6,0),"")</f>
        <v>SCECO</v>
      </c>
      <c r="J6" s="107" t="str">
        <f>IFERROR(VLOOKUP(D6,DB!A:G,7,0),"")</f>
        <v>Vandalized+Dead</v>
      </c>
      <c r="K6" s="93" t="s">
        <v>39130</v>
      </c>
      <c r="L6" s="87" t="str">
        <f>IFERROR(VLOOKUP(D6,DB!A:I,9,0),"")</f>
        <v>Latis</v>
      </c>
    </row>
    <row r="7" spans="1:16" ht="15" customHeight="1">
      <c r="A7" s="107" t="s">
        <v>39131</v>
      </c>
      <c r="B7" s="107" t="str">
        <f>IFERROR(VLOOKUP(D7,DB!A:K,11,0),"")</f>
        <v>R4</v>
      </c>
      <c r="C7" s="89">
        <v>1</v>
      </c>
      <c r="D7" s="87" t="s">
        <v>36539</v>
      </c>
      <c r="E7" s="90" t="s">
        <v>39106</v>
      </c>
      <c r="F7" s="91">
        <v>46001.012025462966</v>
      </c>
      <c r="G7" s="92">
        <f ca="1">IFERROR(NOW()-F7,"")</f>
        <v>8.6086111106851604E-2</v>
      </c>
      <c r="H7" s="91">
        <v>46000.68472222222</v>
      </c>
      <c r="I7" s="107" t="str">
        <f>IFERROR(VLOOKUP(D7,DB!A:F,6,0),"")</f>
        <v>Generator-SG</v>
      </c>
      <c r="J7" s="107" t="str">
        <f>IFERROR(VLOOKUP(D7,DB!A:G,7,0),"")</f>
        <v>NA</v>
      </c>
      <c r="K7" s="93" t="s">
        <v>39132</v>
      </c>
      <c r="L7" s="87" t="str">
        <f>IFERROR(VLOOKUP(D7,DB!A:I,9,0),"")</f>
        <v>Latis</v>
      </c>
    </row>
    <row r="8" spans="1:16" ht="15" customHeight="1">
      <c r="A8" s="155" t="s">
        <v>39133</v>
      </c>
      <c r="B8" s="107" t="str">
        <f>IFERROR(VLOOKUP(D8,DB!A:K,11,0),"")</f>
        <v>R4</v>
      </c>
      <c r="C8" s="89">
        <v>1</v>
      </c>
      <c r="D8" s="87" t="s">
        <v>29641</v>
      </c>
      <c r="E8" s="90" t="s">
        <v>39106</v>
      </c>
      <c r="F8" s="91">
        <v>46001.002905092595</v>
      </c>
      <c r="G8" s="92">
        <f ca="1">IFERROR(NOW()-F8,"")</f>
        <v>9.5206481477362104E-2</v>
      </c>
      <c r="H8" s="91">
        <v>46000.455555555556</v>
      </c>
      <c r="I8" s="107" t="str">
        <f>IFERROR(VLOOKUP(D8,DB!A:F,6,0),"")</f>
        <v>SCECO</v>
      </c>
      <c r="J8" s="107" t="str">
        <f>IFERROR(VLOOKUP(D8,DB!A:G,7,0),"")</f>
        <v>Vandalized</v>
      </c>
      <c r="K8" s="93" t="s">
        <v>39130</v>
      </c>
      <c r="L8" s="87" t="str">
        <f>IFERROR(VLOOKUP(D8,DB!A:I,9,0),"")</f>
        <v>Latis</v>
      </c>
    </row>
    <row r="9" spans="1:16" ht="15" customHeight="1">
      <c r="A9" s="107" t="s">
        <v>39125</v>
      </c>
      <c r="B9" s="107" t="str">
        <f>IFERROR(VLOOKUP(D9,DB!A:K,11,0),"")</f>
        <v>R4</v>
      </c>
      <c r="C9" s="89">
        <v>1</v>
      </c>
      <c r="D9" s="87" t="s">
        <v>35887</v>
      </c>
      <c r="E9" s="90" t="s">
        <v>39106</v>
      </c>
      <c r="F9" s="91">
        <v>46000.733900462961</v>
      </c>
      <c r="G9" s="92">
        <f t="shared" ca="1" si="1"/>
        <v>0.36421111111121718</v>
      </c>
      <c r="H9" s="91">
        <v>46000.727962962963</v>
      </c>
      <c r="I9" s="107" t="str">
        <f>IFERROR(VLOOKUP(D9,DB!A:F,6,0),"")</f>
        <v>Generator-SG</v>
      </c>
      <c r="J9" s="107" t="str">
        <f>IFERROR(VLOOKUP(D9,DB!A:G,7,0),"")</f>
        <v>No BB Shifted</v>
      </c>
      <c r="K9" s="93" t="s">
        <v>39132</v>
      </c>
      <c r="L9" s="87" t="str">
        <f>IFERROR(VLOOKUP(D9,DB!A:I,9,0),"")</f>
        <v>Latis</v>
      </c>
    </row>
    <row r="10" spans="1:16">
      <c r="A10" s="107" t="s">
        <v>39125</v>
      </c>
      <c r="B10" s="107" t="str">
        <f>IFERROR(VLOOKUP(D10,DB!A:K,11,0),"")</f>
        <v>R4</v>
      </c>
      <c r="C10" s="89">
        <v>3</v>
      </c>
      <c r="D10" s="87" t="s">
        <v>35971</v>
      </c>
      <c r="E10" s="90" t="s">
        <v>39106</v>
      </c>
      <c r="F10" s="91"/>
      <c r="G10" s="92">
        <f t="shared" ca="1" si="1"/>
        <v>46001.098111574072</v>
      </c>
      <c r="H10" s="91">
        <v>46000.54583333333</v>
      </c>
      <c r="I10" s="107" t="str">
        <f>IFERROR(VLOOKUP(D10,DB!A:F,6,0),"")</f>
        <v>SCECO</v>
      </c>
      <c r="J10" s="107" t="str">
        <f>IFERROR(VLOOKUP(D10,DB!A:G,7,0),"")</f>
        <v>Dead+Good</v>
      </c>
      <c r="K10" s="93" t="s">
        <v>39134</v>
      </c>
      <c r="L10" s="87" t="str">
        <f>IFERROR(VLOOKUP(D10,DB!A:I,9,0),"")</f>
        <v>Latis</v>
      </c>
    </row>
    <row r="11" spans="1:16" ht="15" customHeight="1">
      <c r="A11" s="107" t="s">
        <v>39125</v>
      </c>
      <c r="B11" s="107" t="str">
        <f>IFERROR(VLOOKUP(D11,DB!A:K,11,0),"")</f>
        <v>R4</v>
      </c>
      <c r="C11" s="89">
        <v>1</v>
      </c>
      <c r="D11" s="87" t="s">
        <v>35950</v>
      </c>
      <c r="E11" s="90" t="s">
        <v>39106</v>
      </c>
      <c r="F11" s="91"/>
      <c r="G11" s="92">
        <f t="shared" ca="1" si="1"/>
        <v>46001.098111574072</v>
      </c>
      <c r="H11" s="91">
        <v>46000.472222222219</v>
      </c>
      <c r="I11" s="107" t="str">
        <f>IFERROR(VLOOKUP(D11,DB!A:F,6,0),"")</f>
        <v>SCECO</v>
      </c>
      <c r="J11" s="107" t="str">
        <f>IFERROR(VLOOKUP(D11,DB!A:G,7,0),"")</f>
        <v>Dead</v>
      </c>
      <c r="K11" s="93" t="s">
        <v>39130</v>
      </c>
      <c r="L11" s="87" t="str">
        <f>IFERROR(VLOOKUP(D11,DB!A:I,9,0),"")</f>
        <v>Latis</v>
      </c>
    </row>
    <row r="12" spans="1:16" ht="15" customHeight="1">
      <c r="A12" s="107"/>
      <c r="B12" s="107" t="str">
        <f>IFERROR(VLOOKUP(D12,DB!A:K,11,0),"")</f>
        <v>R4</v>
      </c>
      <c r="C12" s="89"/>
      <c r="D12" s="156" t="s">
        <v>29359</v>
      </c>
      <c r="E12" s="90"/>
      <c r="F12" s="91"/>
      <c r="G12" s="92">
        <f t="shared" ca="1" si="1"/>
        <v>46001.098111574072</v>
      </c>
      <c r="H12" s="91"/>
      <c r="I12" s="107" t="str">
        <f>IFERROR(VLOOKUP(D12,DB!A:F,6,0),"")</f>
        <v>SCECO</v>
      </c>
      <c r="J12" s="107" t="str">
        <f>IFERROR(VLOOKUP(D12,DB!A:G,7,0),"")</f>
        <v>Dead</v>
      </c>
      <c r="K12" s="93"/>
      <c r="L12" s="87" t="str">
        <f>IFERROR(VLOOKUP(D12,DB!A:I,9,0),"")</f>
        <v>Latis</v>
      </c>
    </row>
    <row r="13" spans="1:16" ht="15" customHeight="1">
      <c r="A13" s="107"/>
      <c r="B13" s="107" t="str">
        <f>IFERROR(VLOOKUP(D13,DB!A:K,11,0),"")</f>
        <v>R4</v>
      </c>
      <c r="C13" s="89"/>
      <c r="D13" s="157" t="s">
        <v>36442</v>
      </c>
      <c r="E13" s="90"/>
      <c r="F13" s="91"/>
      <c r="G13" s="92">
        <f t="shared" ca="1" si="1"/>
        <v>46001.098111574072</v>
      </c>
      <c r="H13" s="91"/>
      <c r="I13" s="107" t="str">
        <f>IFERROR(VLOOKUP(D13,DB!A:F,6,0),"")</f>
        <v>SCECO</v>
      </c>
      <c r="J13" s="107" t="str">
        <f>IFERROR(VLOOKUP(D13,DB!A:G,7,0),"")</f>
        <v>NA</v>
      </c>
      <c r="K13" s="93"/>
      <c r="L13" s="87" t="str">
        <f>IFERROR(VLOOKUP(D13,DB!A:I,9,0),"")</f>
        <v>Latis</v>
      </c>
    </row>
    <row r="14" spans="1:16" ht="15" customHeight="1">
      <c r="A14" s="107"/>
      <c r="B14" s="107" t="str">
        <f>IFERROR(VLOOKUP(D14,DB!A:K,11,0),"")</f>
        <v/>
      </c>
      <c r="C14" s="89"/>
      <c r="D14" s="87"/>
      <c r="E14" s="90"/>
      <c r="F14" s="91"/>
      <c r="G14" s="92">
        <f t="shared" ca="1" si="1"/>
        <v>46001.098111689818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46001.098111689818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46001.098111689818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46001.098111689818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46001.098111689818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46001.098111689818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46001.098111689818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46001.098111689818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46001.098111689818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46001.098111689818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46001.098111689818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46001.098111689818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46001.098111689818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46001.098111689818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46001.098111689818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46001.098111689818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46001.098111689818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46001.098111689818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46001.098111689818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46001.098111689818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46001.098111689818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46001.098111689818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46001.098111689818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ref="G37:G82" ca="1" si="2">IFERROR(NOW()-F37,"")</f>
        <v>46001.098111689818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46001.098111689818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46001.098111689818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46001.098111689818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46001.098111689818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46001.098111689818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46001.098111689818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46001.098111689818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46001.098111689818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46001.098111689818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46001.098111689818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46001.098111689818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46001.098111689818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46001.098111689818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46001.098111689818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46001.098111689818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46001.098111689818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46001.098111689818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46001.098111689818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46001.098111689818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46001.098111689818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46001.098111689818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46001.098111689818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46001.098111689818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46001.098111689818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46001.098111689818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46001.098111689818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46001.098111689818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46001.098111689818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46001.098111689818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46001.098111689818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46001.098111689818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46001.098111689818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46001.098111689818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46001.098111689818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46001.098111689818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46001.098111689818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46001.098111689818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46001.098111689818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46001.098111689818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46001.098111689818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46001.098111689818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46001.098111689818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46001.098111689818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46001.098111689818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46001.098111689818</v>
      </c>
      <c r="H82" s="91"/>
      <c r="I82" s="107" t="str">
        <f>IFERROR(VLOOKUP(D82,DB!A:F,6,0),"")</f>
        <v/>
      </c>
      <c r="J82" s="107" t="str">
        <f>IFERROR(VLOOKUP(D82,DB!A:G,7,0),"")</f>
        <v/>
      </c>
      <c r="K82" s="93"/>
      <c r="L82" s="87" t="str">
        <f>IFERROR(VLOOKUP(D82,DB!A:I,9,0),"")</f>
        <v/>
      </c>
    </row>
  </sheetData>
  <dataValidations count="2">
    <dataValidation allowBlank="1" showInputMessage="1" showErrorMessage="1" sqref="E1" xr:uid="{A4F81451-56CC-4543-9497-104C4E44EE4B}"/>
    <dataValidation type="list" allowBlank="1" showInputMessage="1" showErrorMessage="1" sqref="E11:E82 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109.26605150463001</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39109</v>
      </c>
      <c r="F3" s="38">
        <v>45926.188877314817</v>
      </c>
      <c r="G3" s="102">
        <f t="shared" ref="G3" ca="1" si="0">IFERROR(NOW()-F3,"")</f>
        <v>74.909234375001688</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39109</v>
      </c>
      <c r="F4" s="104">
        <v>45948.661111111112</v>
      </c>
      <c r="G4" s="105">
        <f t="shared" ref="G4" ca="1" si="1">IFERROR(NOW()-F4,"")</f>
        <v>52.43700057870592</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19.724812962958822</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3.9906231481436407</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ca="1">IFERROR(NOW()-F7,"")</f>
        <v>46001.098111574072</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46001.098111574072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46001.098111574072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46001.098111574072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46001.098111574072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46001.098111574072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46001.098111574072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46001.098111574072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46001.098111574072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46001.098111574072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46001.098111574072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46001.098111574072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46001.098111574072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46001.098111574072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46001.098111574072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46001.098111574072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46001.098111574072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46001.098111574072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9" ca="1" si="0">IFERROR(NOW()-F2,"-")</f>
        <v>0.28955833333020564</v>
      </c>
      <c r="H2" s="117">
        <v>46000.762835648151</v>
      </c>
      <c r="I2" s="115" t="str">
        <f>IFERROR(VLOOKUP(D2,DB!A:F,6,0),"")</f>
        <v>SCECO</v>
      </c>
      <c r="J2" s="115" t="str">
        <f>IFERROR(VLOOKUP(D2,DB!A:G,7,0),"")</f>
        <v>Dead</v>
      </c>
      <c r="K2" s="118" t="s">
        <v>39146</v>
      </c>
      <c r="L2" s="133" t="str">
        <f>IFERROR(VLOOKUP(D2,DB!A:I,9,0),"")</f>
        <v>Latis</v>
      </c>
    </row>
    <row r="3" spans="1:16382" ht="31.5" customHeight="1">
      <c r="A3" s="114" t="s">
        <v>39147</v>
      </c>
      <c r="B3" s="115" t="str">
        <f>IFERROR(VLOOKUP(D3,DB!A:K,11,0),"")</f>
        <v>R6</v>
      </c>
      <c r="C3" s="116">
        <v>1</v>
      </c>
      <c r="D3" s="115" t="s">
        <v>36052</v>
      </c>
      <c r="E3" s="138" t="s">
        <v>39148</v>
      </c>
      <c r="F3" s="117">
        <v>46000.978460648148</v>
      </c>
      <c r="G3" s="72">
        <f t="shared" ca="1" si="0"/>
        <v>0.11965092592436122</v>
      </c>
      <c r="H3" s="117">
        <v>46001.009618055556</v>
      </c>
      <c r="I3" s="115" t="str">
        <f>IFERROR(VLOOKUP(D3,DB!A:F,6,0),"")</f>
        <v>SCECO</v>
      </c>
      <c r="J3" s="115" t="str">
        <f>IFERROR(VLOOKUP(D3,DB!A:G,7,0),"")</f>
        <v xml:space="preserve">Weak </v>
      </c>
      <c r="K3" s="118" t="s">
        <v>39149</v>
      </c>
      <c r="L3" s="133" t="str">
        <f>IFERROR(VLOOKUP(D3,DB!A:I,9,0),"")</f>
        <v>Latis</v>
      </c>
    </row>
    <row r="4" spans="1:16382" ht="31.5" customHeight="1">
      <c r="A4" s="114"/>
      <c r="B4" s="115" t="str">
        <f>IFERROR(VLOOKUP(D4,DB!A:K,11,0),"")</f>
        <v/>
      </c>
      <c r="C4" s="116"/>
      <c r="D4" s="115"/>
      <c r="E4" s="138"/>
      <c r="F4" s="117"/>
      <c r="G4" s="72">
        <f t="shared" ca="1" si="0"/>
        <v>46001.098111574072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46001.098111574072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46001.098111574072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46001.098111574072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46001.098111574072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46001.098111574072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46001.098111574072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46001.098111574072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46001.098111574072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46001.098111574072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46001.098111574072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46001.098111574072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46001.098111574072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46001.098111574072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46001.098111574072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46001.098111574072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46001.098111574072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46001.098111574072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46001.098111574072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46001.098111574072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46001.098111574072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46001.098111574072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46001.098111574072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46001.098111574072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46001.098111574072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46001.098111574072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46001.098111574072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46001.098111574072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46001.098111574072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46001.098111574072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46001.098111574072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46001.098111574072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46001.098111574072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46001.098111574072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46001.098111574072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46001.098111574072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46001.098111574072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46001.098111574072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46001.098111574072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46001.098111574072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46001.098111574072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46001.098111574072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46001.098111574072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46001.098111574072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46001.098111574072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46001.098111574072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46001.098111574072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46001.098111574072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46001.098111574072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46001.098111574072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46001.098111574072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46001.098111574072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46001.098111574072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46001.098111574072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46001.098111574072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46001.098111574072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46001.098111574072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46001.098111574072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46001.098111574072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46001.098111574072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46001.098111574072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46001.098111574072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46001.098111574072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46001.098111574072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46001.098111574072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46001.098111574072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46001.098111574072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46001.098111574072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46001.098111574072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46001.098111574072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46001.098111574072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46001.098111574072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46001.098111574072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46001.098111574072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46001.098111574072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46001.098111574072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46001.098111574072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46001.098111574072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46001.098111574072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46001.098111574072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46001.098111574072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46001.098111574072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46001.098111574072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46001.098111574072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46001.098111574072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46001.098111574072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46001.098111574072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46001.098111574072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46001.098111574072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46001.098111574072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46001.098111574072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46001.098111574072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46001.098111574072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46001.098111574072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46001.098111574072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46001.098111574072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46001.098111574072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46001.098111574072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46001.098111574072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46001.098111574072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46001.098111574072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46001.098111574072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46001.098111574072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46001.098111574072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46001.098111574072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46001.098111574072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46001.098111574072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46001.098111574072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46001.098111574072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46001.098111574072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46001.098111574072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46001.098111574072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46001.098111574072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46001.098111574072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46001.098111574072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46001.098111574072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46001.098111574072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46001.098111574072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46001.098111574072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46001.098111574072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46001.098111574072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46001.098111574072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46001.098111574072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46001.098111574072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46001.098111574072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46001.098111574072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46001.098111574072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46001.098111574072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46001.098111574072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46001.098111574072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46001.098111574072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46001.098111574072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46001.098111574072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46001.098111574072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46001.098111574072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46001.098111574072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46001.098111574072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46001.098111574072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46001.098111574072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46001.098111574072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46001.098111574072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46001.098111574072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46001.098111574072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46001.098111574072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46001.098111574072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46001.098111574072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46001.098111574072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46001.098111574072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46001.098111574072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46001.098111574072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46001.098111574072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46001.098111574072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46001.098111574072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46001.098111574072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46001.098111574072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46001.098111574072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46001.098111574072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46001.098111574072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46001.098111574072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46001.098111574072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46001.098111574072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46001.098111574072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46001.098111574072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46001.098111574072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46001.098111574072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46001.098111574072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46001.098111574072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46001.098111574072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46001.098111574072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46001.098111574072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46001.098111574072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46001.098111574072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46001.098111574072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46001.098111574072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46001.098111574072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46001.098111574072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46001.098111574072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46001.098111574072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46001.098111574072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46001.098111574072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46001.098111574072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46001.098111574072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46001.098111574072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46001.098111574072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46001.098111574072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46001.098111574072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46001.098111574072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46001.098111574072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46001.098111574072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46001.098111574072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46001.098111574072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46001.098111574072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46001.098111574072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46001.098111574072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46001.098111574072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46001.098111574072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46001.098111574072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46001.098111574072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46001.098111574072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46001.098111574072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46001.098111574072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46001.098111574072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46001.098111574072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46001.098111574072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46001.098111574072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46001.098111574072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46001.098111574072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46001.098111574072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46001.098111574072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46001.098111574072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46001.098111574072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46001.098111574072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46001.098111574072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46001.098111574072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46001.098111574072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46001.098111574072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46001.098111574072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46001.098111574072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46001.098111574072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46001.098111574072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46001.098111574072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46001.098111574072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46001.098111574072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46001.098111574072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46001.098111574072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46001.098111574072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46001.098111574072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46001.098111574072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46001.098111574072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46001.098111574072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46001.098111574072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46001.098111574072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46001.098111574072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46001.098111574072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46001.098111574072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46001.098111574072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46001.098111574072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46001.098111574072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46001.098111574072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46001.098111574072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46001.098111574072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46001.098111574072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46001.098111574072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46001.098111574072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46001.098111574072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46001.098111574072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46001.098111574072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46001.098111574072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46001.098111574072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46001.098111574072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46001.098111574072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46001.098111574072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46001.098111574072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46001.098111574072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46001.098111574072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46001.098111574072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46001.098111574072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46001.098111574072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46001.098111574072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46001.098111574072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46001.098111574072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46001.098111574072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46001.098111574072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46001.098111574072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46001.098111574072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46001.098111574072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46001.098111574072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46001.098111574072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46001.098111574072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46001.098111574072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46001.098111574072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46001.098111574072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46001.098111574072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46001.098111574072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46001.098111574072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46001.098111574072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46001.098111574072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46001.098111574072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46001.098111574072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46001.098111574072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46001.098111574072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46001.098111574072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46001.098111574072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46001.098111574072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46001.098111574072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46001.098111574072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46001.098111574072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46001.098111574072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46001.098111574072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46001.098111574072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46001.098111574072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46001.098111574072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46001.098111574072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46001.098111574072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46001.098111574072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46001.098111574072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46001.098111574072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46001.098111574072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46001.098111574072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46001.098111574072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46001.098111574072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46001.098111574072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46001.098111574072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46001.098111574072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46001.098111574072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46001.098111574072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46001.098111574072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46001.098111574072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46001.098111574072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46001.098111574072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46001.098111574072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46001.098111574072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46001.098111574072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46001.098111574072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46001.098111574072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46001.098111574072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46001.098111574072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46001.098111574072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46001.098111574072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46001.098111574072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46001.098111574072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46001.098111574072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46001.098111574072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46001.098111574072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46001.098111574072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46001.098111574072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46001.098111574072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46001.098111574072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46001.098111574072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46001.098111574072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46001.098111574072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46001.098111574072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46001.098111574072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46001.098111574072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46001.098111574072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46001.098111574072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46001.098111574072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46001.098111574072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46001.098111574072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46001.098111574072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46001.098111574072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46001.098111574072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46001.098111574072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46001.098111574072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46001.098111574072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46001.098111574072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46001.098111574072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46001.098111574072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46001.098111574072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46001.098111574072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46001.098111574072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46001.098111574072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46001.098111574072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46001.098111574072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46001.098111574072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46001.098111574072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46001.098111574072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46001.098111574072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46001.098111574072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46001.098111574072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46001.098111574072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46001.098111574072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46001.098111574072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46001.098111574072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46001.098111574072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46001.098111574072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46001.098111574072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46001.098111574072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46001.098111574072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46001.098111574072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46001.098111574072</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46001.098111574072</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2025-12-09T23:21:16Z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