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967" documentId="120_S{2AC9BD13-BADA-5192-A53E-5A8FF88502F6}" xr6:coauthVersionLast="47" xr6:coauthVersionMax="47" xr10:uidLastSave="{0C28A682-FCFF-46E2-92EA-6B75493EE179}"/>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L57" i="4"/>
  <c r="L58" i="4"/>
  <c r="L59" i="4"/>
  <c r="L60" i="4"/>
  <c r="J57" i="4"/>
  <c r="J58" i="4"/>
  <c r="J59" i="4"/>
  <c r="J60" i="4"/>
  <c r="I57" i="4"/>
  <c r="I58" i="4"/>
  <c r="I59" i="4"/>
  <c r="I60" i="4"/>
  <c r="B57" i="4"/>
  <c r="B58" i="4"/>
  <c r="B59" i="4"/>
  <c r="B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L54" i="4"/>
  <c r="L55" i="4"/>
  <c r="L56" i="4"/>
  <c r="J54" i="4"/>
  <c r="J55" i="4"/>
  <c r="J56" i="4"/>
  <c r="I54" i="4"/>
  <c r="I55" i="4"/>
  <c r="I56" i="4"/>
  <c r="B54" i="4"/>
  <c r="B55" i="4"/>
  <c r="B56" i="4"/>
  <c r="B5" i="1"/>
  <c r="B2" i="3"/>
  <c r="G2" i="3"/>
  <c r="I2" i="3"/>
  <c r="J2" i="3"/>
  <c r="L2"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B3" i="1"/>
  <c r="B4"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4" i="2"/>
  <c r="G4" i="2"/>
  <c r="I4" i="2"/>
  <c r="J4" i="2"/>
  <c r="L4" i="2"/>
  <c r="B5" i="2"/>
  <c r="G5" i="2"/>
  <c r="I5" i="2"/>
  <c r="J5" i="2"/>
  <c r="L5" i="2"/>
  <c r="B6" i="2"/>
  <c r="G6" i="2"/>
  <c r="I6" i="2"/>
  <c r="J6" i="2"/>
  <c r="L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I3" i="5"/>
  <c r="G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<sst xmlns="http://schemas.openxmlformats.org/spreadsheetml/2006/main" count="180289" uniqueCount="39127">
  <si>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</si>
  <si>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</si>
  <si>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</si>
  <si>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</si>
  <si>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</si>
  <si>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</si>
  <si>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</si>
  <si>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</si>
  <si>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</si>
  <si>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</si>
  <si>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</si>
  <si>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</si>
  <si>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</si>
  <si>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</si>
  <si>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</si>
  <si>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</si>
  <si>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</si>
  <si>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</si>
  <si>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</si>
  <si>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</si>
  <si>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</si>
  <si>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</si>
  <si>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</si>
  <si>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</si>
  <si>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</si>
  <si>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</si>
  <si>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</si>
  <si>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</si>
  <si>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</si>
  <si>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</si>
  <si>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</si>
  <si>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</si>
  <si>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</si>
  <si>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</si>
  <si>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</si>
  <si>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</si>
  <si>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</si>
  <si>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</si>
  <si>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</si>
  <si>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</si>
  <si>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</si>
  <si>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</si>
  <si>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</si>
  <si>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</si>
  <si>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</si>
  <si>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</si>
  <si>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</si>
  <si>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</si>
  <si>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</si>
  <si>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</si>
  <si>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</si>
  <si>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</si>
  <si>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</si>
  <si>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</si>
  <si>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</si>
  <si>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</si>
  <si>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</si>
  <si>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</si>
  <si>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</si>
  <si>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</si>
  <si>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</si>
  <si>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</si>
  <si>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</si>
  <si>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</si>
  <si>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</si>
  <si>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</si>
  <si>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</si>
  <si>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</si>
  <si>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</si>
  <si>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</si>
  <si>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</si>
  <si>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</si>
  <si>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</si>
  <si>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</si>
  <si>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</si>
  <si>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</si>
  <si>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</si>
  <si>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</si>
  <si>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</si>
  <si>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</si>
  <si>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</si>
  <si>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</si>
  <si>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</si>
  <si>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</si>
  <si>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</si>
  <si>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</si>
  <si>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</si>
  <si>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</si>
  <si>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</si>
  <si>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</si>
  <si>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</si>
  <si>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</si>
  <si>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</si>
  <si>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</si>
  <si>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</si>
  <si>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</si>
  <si>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</si>
  <si>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</si>
  <si>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</si>
  <si>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</si>
  <si>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</si>
  <si>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</si>
  <si>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</si>
  <si>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</si>
  <si>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</si>
  <si>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</si>
  <si>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</si>
  <si>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</si>
  <si>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</si>
  <si>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</si>
  <si>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</si>
  <si>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</si>
  <si>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</si>
  <si>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</si>
  <si>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</si>
  <si>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</si>
  <si>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</si>
  <si>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</si>
  <si>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</si>
  <si>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</si>
  <si>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</si>
  <si>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</si>
  <si>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</si>
  <si>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</si>
  <si>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</si>
  <si>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</si>
  <si>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</si>
  <si>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</si>
  <si>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</si>
  <si>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</si>
  <si>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</si>
  <si>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</si>
  <si>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</si>
  <si>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</si>
  <si>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</si>
  <si>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</si>
  <si>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</si>
  <si>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</si>
  <si>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</si>
  <si>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</si>
  <si>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</si>
  <si>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</si>
  <si>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</si>
  <si>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</si>
  <si>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</si>
  <si>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</si>
  <si>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</si>
  <si>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</si>
  <si>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</si>
  <si>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</si>
  <si>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</si>
  <si>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</si>
  <si>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</si>
  <si>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</si>
  <si>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</si>
  <si>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</si>
  <si>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</si>
  <si>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</si>
  <si>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</si>
  <si>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</si>
  <si>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</si>
  <si>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</si>
  <si>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</si>
  <si>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</si>
  <si>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</si>
  <si>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</si>
  <si>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</si>
  <si>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</si>
  <si>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</si>
  <si>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</si>
  <si>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</si>
  <si>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</si>
  <si>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</si>
  <si>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</si>
  <si>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</si>
  <si>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</si>
  <si>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</si>
  <si>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</si>
  <si>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</si>
  <si>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</si>
  <si>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</si>
  <si>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</si>
  <si>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</si>
  <si>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</si>
  <si>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</si>
  <si>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</si>
  <si>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</si>
  <si>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</si>
  <si>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</si>
  <si>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</si>
  <si>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</si>
  <si>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</si>
  <si>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</si>
  <si>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</si>
  <si>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</si>
  <si>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</si>
  <si>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</si>
  <si>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</si>
  <si>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</si>
  <si>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</si>
  <si>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</si>
  <si>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</si>
  <si>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</si>
  <si>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</si>
  <si>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</si>
  <si>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</si>
  <si>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</si>
  <si>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</si>
  <si>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</si>
  <si>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</si>
  <si>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</si>
  <si>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</si>
  <si>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</si>
  <si>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</si>
  <si>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</si>
  <si>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</si>
  <si>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</si>
  <si>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</si>
  <si>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</si>
  <si>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</si>
  <si>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</si>
  <si>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</si>
  <si>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</si>
  <si>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</si>
  <si>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</si>
  <si>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</si>
  <si>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</si>
  <si>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</si>
  <si>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</si>
  <si>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</si>
  <si>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</si>
  <si>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</si>
  <si>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</si>
  <si>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</si>
  <si>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</si>
  <si>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</si>
  <si>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</si>
  <si>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</si>
  <si>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</si>
  <si>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</si>
  <si>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</si>
  <si>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</si>
  <si>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</si>
  <si>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</si>
  <si>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</si>
  <si>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</si>
  <si>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</si>
  <si>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</si>
  <si>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</si>
  <si>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</si>
  <si>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</si>
  <si>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</si>
  <si>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</si>
  <si>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</si>
  <si>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</si>
  <si>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</si>
  <si>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</si>
  <si>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</si>
  <si>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</si>
  <si>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</si>
  <si>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</si>
  <si>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</si>
  <si>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</si>
  <si>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</si>
  <si>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</si>
  <si>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</si>
  <si>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</si>
  <si>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</si>
  <si>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</si>
  <si>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</si>
  <si>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</si>
  <si>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</si>
  <si>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</si>
  <si>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</si>
  <si>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</si>
  <si>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</si>
  <si>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</si>
  <si>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</si>
  <si>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</si>
  <si>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</si>
  <si>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</si>
  <si>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</si>
  <si>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</si>
  <si>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</si>
  <si>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</si>
  <si>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</si>
  <si>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</si>
  <si>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</si>
  <si>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</si>
  <si>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</si>
  <si>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</si>
  <si>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</si>
  <si>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</si>
  <si>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</si>
  <si>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</si>
  <si>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</si>
  <si>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</si>
  <si>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</si>
  <si>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</si>
  <si>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</si>
  <si>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</si>
  <si>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</si>
  <si>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</si>
  <si>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</si>
  <si>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</si>
  <si>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</si>
  <si>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</si>
  <si>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</si>
  <si>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</si>
  <si>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</si>
  <si>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</si>
  <si>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</si>
  <si>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</si>
  <si>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</si>
  <si>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</si>
  <si>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</si>
  <si>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</si>
  <si>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</si>
  <si>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</si>
  <si>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</si>
  <si>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</si>
  <si>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</si>
  <si>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</si>
  <si>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</si>
  <si>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</si>
  <si>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</si>
  <si>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</si>
  <si>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</si>
  <si>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</si>
  <si>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</si>
  <si>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</si>
  <si>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</si>
  <si>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</si>
  <si>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</si>
  <si>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</si>
  <si>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</si>
  <si>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</si>
  <si>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</si>
  <si>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</si>
  <si>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</si>
  <si>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</si>
  <si>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</si>
  <si>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</si>
  <si>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</si>
  <si>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</si>
  <si>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</si>
  <si>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</si>
  <si>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</si>
  <si>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</si>
  <si>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</si>
  <si>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</si>
  <si>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</si>
  <si>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</si>
  <si>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</si>
  <si>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</si>
  <si>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</si>
  <si>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</si>
  <si>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</si>
  <si>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</si>
  <si>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</si>
  <si>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</si>
  <si>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</si>
  <si>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</si>
  <si>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</si>
  <si>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</si>
  <si>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</si>
  <si>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</si>
  <si>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</si>
  <si>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</si>
  <si>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</si>
  <si>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</si>
  <si>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</si>
  <si>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</si>
  <si>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</si>
  <si>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</si>
  <si>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</si>
  <si>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</si>
  <si>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</si>
  <si>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</si>
  <si>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</si>
  <si>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</si>
  <si>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</si>
  <si>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</si>
  <si>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</si>
  <si>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</si>
  <si>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</si>
  <si>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</si>
  <si>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</si>
  <si>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</si>
  <si>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</si>
  <si>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</si>
  <si>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</si>
  <si>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</si>
  <si>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</si>
  <si>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</si>
  <si>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</si>
  <si>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</si>
  <si>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</si>
  <si>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</si>
  <si>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</si>
  <si>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</si>
  <si>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</si>
  <si>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</si>
  <si>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</si>
  <si>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</si>
  <si>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</si>
  <si>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</si>
  <si>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</si>
  <si>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</si>
  <si>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</si>
  <si>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</si>
  <si>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</si>
  <si>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</si>
  <si>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</si>
  <si>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</si>
  <si>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</si>
  <si>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</si>
  <si>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</si>
  <si>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</si>
  <si>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</si>
  <si>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</si>
  <si>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</si>
  <si>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</si>
  <si>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</si>
  <si>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</si>
  <si>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</si>
  <si>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</si>
  <si>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</si>
  <si>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</si>
  <si>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</si>
  <si>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</si>
  <si>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</si>
  <si>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</si>
  <si>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</si>
  <si>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</si>
  <si>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</si>
  <si>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</si>
  <si>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</si>
  <si>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</si>
  <si>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</si>
  <si>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</si>
  <si>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</si>
  <si>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</si>
  <si>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</si>
  <si>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</si>
  <si>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</si>
  <si>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</si>
  <si>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</si>
  <si>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</si>
  <si>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</si>
  <si>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</si>
  <si>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</si>
  <si>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</si>
  <si>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</si>
  <si>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</si>
  <si>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</si>
  <si>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</si>
  <si>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</si>
  <si>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</si>
  <si>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</si>
  <si>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</si>
  <si>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</si>
  <si>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</si>
  <si>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</si>
  <si>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</si>
  <si>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</si>
  <si>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</si>
  <si>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</si>
  <si>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</si>
  <si>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</si>
  <si>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</si>
  <si>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</si>
  <si>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</si>
  <si>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</si>
  <si>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</si>
  <si>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</si>
  <si>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</si>
  <si>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</si>
  <si>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</si>
  <si>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</si>
  <si>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</si>
  <si>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</si>
  <si>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</si>
  <si>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</si>
  <si>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</si>
  <si>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</si>
  <si>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</si>
  <si>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</si>
  <si>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</si>
  <si>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</si>
  <si>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</si>
  <si>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</si>
  <si>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</si>
  <si>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</si>
  <si>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</si>
  <si>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</si>
  <si>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</si>
  <si>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</si>
  <si>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</si>
  <si>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</si>
  <si>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</si>
  <si>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</si>
  <si>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</si>
  <si>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</si>
  <si>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</si>
  <si>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</si>
  <si>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</si>
  <si>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</si>
  <si>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</si>
  <si>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</si>
  <si>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</si>
  <si>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</si>
  <si>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</si>
  <si>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</si>
  <si>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</si>
  <si>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</si>
  <si>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</si>
  <si>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</si>
  <si>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</si>
  <si>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</si>
  <si>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</si>
  <si>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</si>
  <si>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</si>
  <si>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</si>
  <si>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</si>
  <si>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</si>
  <si>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</si>
  <si>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</si>
  <si>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</si>
  <si>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</si>
  <si>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</si>
  <si>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</si>
  <si>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</si>
  <si>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</si>
  <si>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</si>
  <si>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</si>
  <si>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</si>
  <si>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</si>
  <si>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</si>
  <si>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</si>
  <si>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</si>
  <si>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</si>
  <si>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</si>
  <si>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</si>
  <si>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</si>
  <si>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</si>
  <si>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</si>
  <si>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</si>
  <si>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</si>
  <si>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</si>
  <si>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</si>
  <si>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</si>
  <si>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</si>
  <si>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</si>
  <si>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</si>
  <si>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</si>
  <si>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</si>
  <si>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</si>
  <si>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</si>
  <si>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</si>
  <si>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</si>
  <si>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</si>
  <si>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</si>
  <si>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</si>
  <si>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</si>
  <si>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</si>
  <si>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</si>
  <si>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</si>
  <si>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</si>
  <si>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</si>
  <si>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</si>
  <si>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</si>
  <si>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</si>
  <si>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</si>
  <si>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</si>
  <si>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</si>
  <si>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</si>
  <si>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</si>
  <si>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</si>
  <si>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</si>
  <si>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</si>
  <si>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</si>
  <si>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</si>
  <si>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</si>
  <si>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</si>
  <si>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</si>
  <si>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</si>
  <si>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</si>
  <si>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</si>
  <si>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</si>
  <si>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</si>
  <si>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</si>
  <si>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</si>
  <si>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</si>
  <si>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</si>
  <si>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</si>
  <si>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</si>
  <si>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</si>
  <si>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</si>
  <si>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</si>
  <si>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</si>
  <si>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</si>
  <si>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</si>
  <si>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</si>
  <si>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</si>
  <si>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</si>
  <si>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</si>
  <si>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</si>
  <si>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</si>
  <si>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</si>
  <si>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</si>
  <si>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</si>
  <si>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</si>
  <si>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</si>
  <si>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</si>
  <si>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</si>
  <si>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</si>
  <si>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</si>
  <si>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</si>
  <si>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</si>
  <si>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</si>
  <si>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</si>
  <si>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</si>
  <si>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</si>
  <si>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</si>
  <si>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</si>
  <si>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</si>
  <si>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</si>
  <si>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</si>
  <si>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</si>
  <si>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</si>
  <si>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</si>
  <si>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</si>
  <si>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</si>
  <si>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</si>
  <si>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</si>
  <si>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</si>
  <si>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</si>
  <si>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</si>
  <si>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</si>
  <si>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</si>
  <si>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</si>
  <si>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</si>
  <si>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</si>
  <si>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</si>
  <si>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</si>
  <si>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</si>
  <si>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</si>
  <si>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</si>
  <si>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</si>
  <si>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</si>
  <si>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</si>
  <si>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</si>
  <si>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</si>
  <si>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</si>
  <si>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</si>
  <si>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</si>
  <si>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</si>
  <si>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</si>
  <si>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</si>
  <si>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</si>
  <si>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</si>
  <si>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</si>
  <si>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</si>
  <si>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</si>
  <si>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</si>
  <si>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</si>
  <si>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</si>
  <si>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</si>
  <si>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</si>
  <si>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</si>
  <si>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</si>
  <si>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</si>
  <si>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</si>
  <si>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</si>
  <si>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</si>
  <si>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</si>
  <si>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</si>
  <si>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</si>
  <si>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</si>
  <si>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</si>
  <si>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</si>
  <si>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</si>
  <si>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</si>
  <si>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</si>
  <si>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</si>
  <si>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</si>
  <si>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</si>
  <si>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</si>
  <si>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</si>
  <si>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</si>
  <si>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</si>
  <si>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</si>
  <si>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</si>
  <si>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</si>
  <si>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</si>
  <si>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</si>
  <si>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</si>
  <si>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</si>
  <si>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</si>
  <si>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</si>
  <si>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</si>
  <si>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</si>
  <si>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</si>
  <si>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</si>
  <si>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</si>
  <si>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</si>
  <si>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</si>
  <si>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</si>
  <si>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</si>
  <si>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</si>
  <si>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</si>
  <si>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</si>
  <si>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</si>
  <si>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</si>
  <si>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</si>
  <si>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</si>
  <si>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</si>
  <si>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</si>
  <si>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</si>
  <si>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</si>
  <si>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</si>
  <si>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</si>
  <si>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</si>
  <si>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</si>
  <si>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</si>
  <si>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</si>
  <si>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</si>
  <si>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</si>
  <si>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</si>
  <si>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</si>
  <si>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</si>
  <si>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</si>
  <si>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</si>
  <si>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</si>
  <si>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</si>
  <si>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</si>
  <si>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</si>
  <si>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</si>
  <si>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</si>
  <si>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</si>
  <si>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</si>
  <si>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</si>
  <si>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</si>
  <si>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</si>
  <si>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</si>
  <si>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</si>
  <si>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</si>
  <si>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</si>
  <si>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</si>
  <si>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</si>
  <si>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</si>
  <si>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</si>
  <si>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</si>
  <si>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</si>
  <si>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</si>
  <si>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</si>
  <si>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</si>
  <si>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</si>
  <si>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</si>
  <si>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</si>
  <si>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</si>
  <si>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</si>
  <si>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</si>
  <si>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</si>
  <si>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</si>
  <si>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</si>
  <si>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</si>
  <si>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</si>
  <si>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</si>
  <si>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</si>
  <si>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</si>
  <si>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</si>
  <si>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</si>
  <si>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</si>
  <si>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</si>
  <si>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</si>
  <si>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</si>
  <si>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</si>
  <si>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</si>
  <si>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</si>
  <si>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</si>
  <si>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</si>
  <si>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</si>
  <si>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</si>
  <si>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</si>
  <si>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</si>
  <si>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</si>
  <si>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</si>
  <si>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</si>
  <si>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</si>
  <si>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</si>
  <si>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</si>
  <si>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</si>
  <si>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</si>
  <si>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</si>
  <si>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</si>
  <si>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</si>
  <si>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</si>
  <si>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</si>
  <si>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</si>
  <si>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</si>
  <si>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</si>
  <si>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</si>
  <si>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</si>
  <si>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</si>
  <si>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</si>
  <si>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</si>
  <si>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</si>
  <si>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</si>
  <si>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</si>
  <si>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</si>
  <si>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</si>
  <si>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</si>
  <si>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</si>
  <si>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</si>
  <si>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</si>
  <si>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</si>
  <si>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</si>
  <si>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</si>
  <si>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</si>
  <si>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</si>
  <si>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</si>
  <si>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</si>
  <si>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</si>
  <si>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</si>
  <si>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</si>
  <si>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</si>
  <si>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</si>
  <si>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</si>
  <si>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</si>
  <si>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</si>
  <si>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</si>
  <si>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</si>
  <si>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</si>
  <si>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</si>
  <si>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</si>
  <si>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</si>
  <si>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</si>
  <si>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</si>
  <si>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</si>
  <si>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</si>
  <si>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</si>
  <si>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</si>
  <si>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</si>
  <si>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</si>
  <si>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</si>
  <si>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</si>
  <si>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</si>
  <si>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</si>
  <si>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</si>
  <si>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</si>
  <si>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</si>
  <si>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</si>
  <si>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</si>
  <si>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</si>
  <si>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</si>
  <si>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</si>
  <si>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</si>
  <si>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</si>
  <si>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</si>
  <si>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</si>
  <si>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</si>
  <si>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</si>
  <si>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</si>
  <si>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</si>
  <si>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</si>
  <si>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</si>
  <si>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</si>
  <si>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</si>
  <si>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</si>
  <si>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</si>
  <si>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</si>
  <si>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</si>
  <si>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</si>
  <si>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</si>
  <si>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</si>
  <si>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</si>
  <si>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</si>
  <si>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</si>
  <si>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</si>
  <si>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</si>
  <si>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</si>
  <si>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</si>
  <si>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</si>
  <si>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</si>
  <si>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</si>
  <si>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</si>
  <si>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</si>
  <si>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</si>
  <si>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</si>
  <si>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</si>
  <si>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</si>
  <si>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</si>
  <si>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</si>
  <si>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</si>
  <si>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</si>
  <si>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</si>
  <si>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</si>
  <si>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</si>
  <si>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</si>
  <si>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</si>
  <si>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</si>
  <si>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</si>
  <si>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</si>
  <si>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</si>
  <si>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</si>
  <si>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</si>
  <si>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</si>
  <si>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</si>
  <si>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</si>
  <si>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</si>
  <si>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</si>
  <si>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</si>
  <si>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</si>
  <si>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</si>
  <si>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</si>
  <si>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</si>
  <si>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</si>
  <si>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</si>
  <si>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</si>
  <si>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</si>
  <si>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</si>
  <si>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</si>
  <si>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</si>
  <si>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</si>
  <si>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</si>
  <si>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</si>
  <si>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</si>
  <si>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</si>
  <si>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</si>
  <si>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</si>
  <si>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</si>
  <si>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</si>
  <si>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</si>
  <si>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</si>
  <si>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</si>
  <si>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</si>
  <si>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</si>
  <si>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</si>
  <si>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</si>
  <si>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</si>
  <si>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</si>
  <si>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</si>
  <si>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</si>
  <si>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</si>
  <si>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</si>
  <si>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</si>
  <si>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</si>
  <si>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</si>
  <si>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</si>
  <si>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</si>
  <si>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</si>
  <si>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</si>
  <si>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</si>
  <si>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</si>
  <si>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</si>
  <si>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</si>
  <si>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</si>
  <si>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</si>
  <si>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</si>
  <si>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</si>
  <si>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</si>
  <si>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</si>
  <si>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</si>
  <si>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</si>
  <si>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</si>
  <si>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</si>
  <si>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</si>
  <si>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</si>
  <si>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</si>
  <si>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</si>
  <si>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</si>
  <si>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</si>
  <si>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</si>
  <si>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</si>
  <si>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</si>
  <si>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</si>
  <si>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</si>
  <si>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</si>
  <si>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</si>
  <si>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</si>
  <si>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</si>
  <si>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</si>
  <si>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</si>
  <si>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</si>
  <si>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</si>
  <si>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</si>
  <si>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</si>
  <si>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</si>
  <si>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</si>
  <si>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</si>
  <si>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</si>
  <si>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</si>
  <si>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</si>
  <si>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</si>
  <si>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</si>
  <si>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</si>
  <si>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</si>
  <si>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</si>
  <si>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</si>
  <si>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</si>
  <si>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</si>
  <si>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</si>
  <si>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</si>
  <si>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</si>
  <si>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</si>
  <si>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</si>
  <si>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</si>
  <si>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</si>
  <si>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</si>
  <si>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</si>
  <si>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</si>
  <si>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</si>
  <si>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</si>
  <si>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</si>
  <si>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</si>
  <si>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</si>
  <si>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</si>
  <si>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</si>
  <si>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</si>
  <si>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</si>
  <si>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</si>
  <si>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</si>
  <si>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</si>
  <si>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</si>
  <si>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</si>
  <si>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</si>
  <si>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</si>
  <si>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</si>
  <si>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</si>
  <si>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</si>
  <si>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</si>
  <si>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</si>
  <si>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</si>
  <si>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</si>
  <si>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</si>
  <si>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</si>
  <si>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</si>
  <si>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</si>
  <si>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</si>
  <si>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</si>
  <si>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</si>
  <si>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</si>
  <si>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</si>
  <si>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</si>
  <si>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</si>
  <si>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</si>
  <si>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</si>
  <si>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</si>
  <si>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</si>
  <si>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</si>
  <si>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</si>
  <si>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</si>
  <si>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</si>
  <si>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</si>
  <si>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</si>
  <si>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</si>
  <si>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</si>
  <si>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</si>
  <si>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</si>
  <si>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</si>
  <si>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</si>
  <si>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</si>
  <si>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</si>
  <si>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</si>
  <si>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</si>
  <si>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</si>
  <si>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</si>
  <si>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</si>
  <si>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</si>
  <si>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</si>
  <si>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</si>
  <si>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</si>
  <si>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</si>
  <si>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</si>
  <si>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</si>
  <si>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</si>
  <si>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</si>
  <si>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</si>
  <si>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</si>
  <si>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</si>
  <si>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</si>
  <si>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</si>
  <si>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</si>
  <si>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</si>
  <si>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</si>
  <si>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</si>
  <si>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</si>
  <si>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</si>
  <si>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</si>
  <si>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</si>
  <si>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</si>
  <si>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</si>
  <si>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</si>
  <si>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</si>
  <si>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</si>
  <si>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</si>
  <si>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</si>
  <si>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</si>
  <si>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</si>
  <si>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</si>
  <si>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</si>
  <si>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</si>
  <si>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</si>
  <si>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</si>
  <si>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</si>
  <si>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</si>
  <si>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</si>
  <si>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</si>
  <si>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</si>
  <si>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</si>
  <si>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</si>
  <si>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</si>
  <si>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</si>
  <si>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</si>
  <si>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</si>
  <si>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</si>
  <si>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</si>
  <si>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</si>
  <si>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</si>
  <si>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</si>
  <si>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</si>
  <si>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</si>
  <si>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</si>
  <si>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</si>
  <si>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</si>
  <si>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</si>
  <si>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</si>
  <si>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</si>
  <si>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</si>
  <si>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</si>
  <si>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</si>
  <si>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</si>
  <si>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</si>
  <si>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</si>
  <si>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</si>
  <si>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</si>
  <si>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</si>
  <si>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</si>
  <si>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</si>
  <si>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</si>
  <si>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</si>
  <si>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</si>
  <si>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</si>
  <si>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</si>
  <si>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</si>
  <si>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</si>
  <si>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</si>
  <si>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</si>
  <si>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</si>
  <si>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</si>
  <si>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</si>
  <si>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</si>
  <si>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</si>
  <si>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</si>
  <si>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</si>
  <si>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</si>
  <si>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</si>
  <si>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</si>
  <si>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</si>
  <si>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</si>
  <si>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</si>
  <si>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</si>
  <si>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</si>
  <si>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</si>
  <si>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</si>
  <si>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</si>
  <si>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</si>
  <si>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</si>
  <si>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</si>
  <si>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</si>
  <si>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</si>
  <si>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</si>
  <si>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</si>
  <si>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</si>
  <si>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</si>
  <si>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</si>
  <si>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</si>
  <si>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</si>
  <si>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</si>
  <si>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</si>
  <si>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</si>
  <si>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</si>
  <si>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</si>
  <si>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</si>
  <si>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</si>
  <si>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</si>
  <si>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</si>
  <si>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</si>
  <si>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</si>
  <si>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</si>
  <si>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</si>
  <si>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</si>
  <si>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</si>
  <si>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</si>
  <si>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</si>
  <si>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</si>
  <si>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</si>
  <si>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</si>
  <si>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</si>
  <si>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</si>
  <si>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</si>
  <si>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</si>
  <si>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</si>
  <si>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</si>
  <si>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</si>
  <si>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</si>
  <si>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</si>
  <si>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</si>
  <si>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</si>
  <si>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</si>
  <si>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</si>
  <si>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</si>
  <si>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</si>
  <si>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</si>
  <si>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</si>
  <si>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</si>
  <si>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</si>
  <si>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</si>
  <si>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</si>
  <si>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</si>
  <si>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</si>
  <si>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</si>
  <si>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</si>
  <si>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</si>
  <si>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</si>
  <si>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</si>
  <si>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</si>
  <si>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</si>
  <si>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</si>
  <si>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</si>
  <si>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</si>
  <si>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</si>
  <si>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</si>
  <si>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</si>
  <si>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</si>
  <si>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</si>
  <si>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</si>
  <si>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</si>
  <si>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</si>
  <si>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</si>
  <si>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</si>
  <si>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</si>
  <si>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</si>
  <si>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</si>
  <si>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</si>
  <si>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</si>
  <si>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</si>
  <si>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</si>
  <si>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</si>
  <si>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</si>
  <si>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</si>
  <si>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</si>
  <si>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</si>
  <si>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</si>
  <si>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</si>
  <si>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</si>
  <si>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</si>
  <si>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</si>
  <si>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</si>
  <si>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</si>
  <si>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</si>
  <si>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</si>
  <si>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</si>
  <si>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</si>
  <si>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</si>
  <si>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</si>
  <si>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</si>
  <si>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</si>
  <si>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</si>
  <si>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</si>
  <si>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</si>
  <si>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</si>
  <si>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</si>
  <si>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</si>
  <si>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</si>
  <si>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</si>
  <si>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</si>
  <si>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</si>
  <si>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</si>
  <si>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</si>
  <si>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</si>
  <si>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</si>
  <si>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</si>
  <si>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</si>
  <si>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</si>
  <si>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</si>
  <si>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</si>
  <si>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</si>
  <si>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</si>
  <si>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</si>
  <si>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</si>
  <si>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</si>
  <si>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</si>
  <si>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</si>
  <si>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</si>
  <si>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</si>
  <si>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</si>
  <si>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</si>
  <si>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</si>
  <si>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</si>
  <si>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</si>
  <si>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</si>
  <si>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</si>
  <si>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</si>
  <si>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</si>
  <si>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</si>
  <si>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</si>
  <si>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</si>
  <si>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</si>
  <si>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</si>
  <si>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</si>
  <si>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</si>
  <si>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</si>
  <si>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</si>
  <si>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</si>
  <si>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</si>
  <si>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</si>
  <si>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</si>
  <si>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</si>
  <si>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</si>
  <si>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</si>
  <si>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</si>
  <si>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</si>
  <si>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</si>
  <si>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</si>
  <si>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</si>
  <si>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</si>
  <si>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</si>
  <si>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</si>
  <si>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</si>
  <si>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</si>
  <si>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</si>
  <si>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</si>
  <si>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</si>
  <si>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</si>
  <si>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</si>
  <si>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</si>
  <si>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</si>
  <si>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</si>
  <si>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</si>
  <si>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</si>
  <si>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</si>
  <si>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</si>
  <si>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</si>
  <si>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</si>
  <si>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</si>
  <si>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</si>
  <si>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</si>
  <si>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</si>
  <si>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</si>
  <si>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</si>
  <si>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</si>
  <si>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</si>
  <si>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</si>
  <si>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</si>
  <si>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</si>
  <si>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</si>
  <si>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</si>
  <si>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</si>
  <si>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</si>
  <si>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</si>
  <si>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</si>
  <si>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</si>
  <si>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</si>
  <si>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</si>
  <si>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</si>
  <si>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</si>
  <si>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</si>
  <si>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</si>
  <si>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</si>
  <si>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</si>
  <si>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</si>
  <si>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</si>
  <si>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</si>
  <si>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</si>
  <si>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</si>
  <si>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</si>
  <si>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</si>
  <si>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</si>
  <si>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</si>
  <si>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</si>
  <si>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</si>
  <si>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</si>
  <si>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</si>
  <si>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</si>
  <si>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</si>
  <si>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</si>
  <si>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</si>
  <si>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</si>
  <si>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</si>
  <si>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</si>
  <si>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</si>
  <si>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</si>
  <si>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</si>
  <si>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</si>
  <si>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</si>
  <si>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</si>
  <si>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</si>
  <si>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</si>
  <si>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</si>
  <si>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</si>
  <si>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</si>
  <si>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</si>
  <si>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</si>
  <si>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</si>
  <si>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</si>
  <si>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</si>
  <si>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</si>
  <si>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</si>
  <si>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</si>
  <si>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</si>
  <si>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</si>
  <si>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</si>
  <si>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</si>
  <si>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</si>
  <si>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</si>
  <si>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</si>
  <si>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</si>
  <si>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</si>
  <si>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</si>
  <si>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</si>
  <si>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</si>
  <si>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</si>
  <si>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</si>
  <si>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</si>
  <si>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</si>
  <si>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</si>
  <si>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</si>
  <si>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</si>
  <si>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</si>
  <si>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</si>
  <si>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</si>
  <si>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</si>
  <si>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</si>
  <si>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</si>
  <si>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</si>
  <si>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</si>
  <si>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</si>
  <si>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</si>
  <si>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</si>
  <si>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</si>
  <si>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</si>
  <si>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</si>
  <si>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</si>
  <si>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</si>
  <si>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</si>
  <si>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</si>
  <si>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</si>
  <si>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</si>
  <si>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</si>
  <si>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</si>
  <si>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</si>
  <si>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</si>
  <si>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</si>
  <si>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</si>
  <si>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</si>
  <si>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</si>
  <si>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</si>
  <si>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</si>
  <si>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</si>
  <si>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</si>
  <si>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</si>
  <si>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</si>
  <si>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</si>
  <si>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</si>
  <si>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</si>
  <si>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</si>
  <si>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</si>
  <si>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</si>
  <si>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</si>
  <si>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</si>
  <si>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</si>
  <si>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</si>
  <si>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</si>
  <si>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</si>
  <si>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</si>
  <si>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</si>
  <si>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</si>
  <si>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</si>
  <si>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</si>
  <si>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</si>
  <si>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</si>
  <si>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</si>
  <si>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</si>
  <si>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</si>
  <si>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</si>
  <si>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</si>
  <si>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</si>
  <si>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</si>
  <si>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</si>
  <si>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</si>
  <si>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</si>
  <si>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</si>
  <si>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</si>
  <si>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</si>
  <si>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</si>
  <si>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</si>
  <si>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</si>
  <si>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</si>
  <si>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</si>
  <si>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</si>
  <si>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</si>
  <si>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</si>
  <si>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</si>
  <si>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</si>
  <si>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</si>
  <si>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</si>
  <si>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</si>
  <si>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</si>
  <si>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</si>
  <si>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</si>
  <si>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</si>
  <si>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</si>
  <si>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</si>
  <si>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</si>
  <si>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</si>
  <si>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</si>
  <si>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</si>
  <si>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</si>
  <si>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</si>
  <si>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</si>
  <si>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</si>
  <si>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</si>
  <si>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</si>
  <si>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</si>
  <si>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</si>
  <si>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</si>
  <si>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</si>
  <si>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</si>
  <si>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</si>
  <si>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</si>
  <si>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</si>
  <si>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</si>
  <si>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</si>
  <si>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</si>
  <si>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</si>
  <si>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</si>
  <si>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</si>
  <si>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</si>
  <si>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</si>
  <si>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</si>
  <si>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</si>
  <si>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</si>
  <si>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</si>
  <si>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</si>
  <si>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</si>
  <si>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</si>
  <si>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</si>
  <si>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</si>
  <si>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</si>
  <si>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</si>
  <si>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</si>
  <si>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</si>
  <si>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</si>
  <si>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</si>
  <si>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</si>
  <si>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</si>
  <si>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</si>
  <si>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</si>
  <si>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</si>
  <si>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</si>
  <si>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</si>
  <si>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</si>
  <si>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</si>
  <si>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</si>
  <si>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</si>
  <si>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</si>
  <si>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</si>
  <si>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</si>
  <si>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</si>
  <si>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</si>
  <si>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</si>
  <si>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</si>
  <si>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</si>
  <si>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</si>
  <si>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</si>
  <si>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</si>
  <si>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</si>
  <si>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</si>
  <si>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</si>
  <si>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</si>
  <si>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</si>
  <si>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</si>
  <si>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</si>
  <si>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</si>
  <si>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</si>
  <si>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</si>
  <si>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</si>
  <si>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</si>
  <si>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</si>
  <si>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</si>
  <si>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</si>
  <si>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</si>
  <si>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</si>
  <si>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</si>
  <si>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</si>
  <si>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</si>
  <si>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</si>
  <si>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</si>
  <si>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</si>
  <si>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</si>
  <si>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</si>
  <si>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</si>
  <si>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</si>
  <si>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</si>
  <si>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</si>
  <si>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</si>
  <si>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</si>
  <si>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</si>
  <si>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</si>
  <si>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</si>
  <si>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</si>
  <si>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</si>
  <si>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</si>
  <si>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</si>
  <si>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</si>
  <si>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</si>
  <si>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</si>
  <si>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</si>
  <si>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</si>
  <si>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</si>
  <si>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</si>
  <si>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</si>
  <si>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</si>
  <si>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</si>
  <si>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</si>
  <si>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</si>
  <si>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</si>
  <si>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</si>
  <si>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</si>
  <si>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</si>
  <si>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</si>
  <si>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</si>
  <si>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</si>
  <si>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</si>
  <si>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</si>
  <si>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</si>
  <si>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</si>
  <si>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</si>
  <si>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</si>
  <si>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</si>
  <si>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</si>
  <si>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</si>
  <si>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</si>
  <si>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</si>
  <si>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</si>
  <si>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</si>
  <si>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</si>
  <si>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</si>
  <si>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</si>
  <si>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</si>
  <si>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</si>
  <si>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</si>
  <si>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</si>
  <si>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</si>
  <si>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</si>
  <si>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</si>
  <si>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</si>
  <si>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</si>
  <si>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</si>
  <si>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</si>
  <si>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</si>
  <si>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</si>
  <si>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</si>
  <si>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</si>
  <si>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</si>
  <si>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</si>
  <si>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</si>
  <si>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</si>
  <si>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</si>
  <si>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</si>
  <si>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</si>
  <si>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</si>
  <si>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</si>
  <si>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</si>
  <si>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</si>
  <si>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</si>
  <si>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</si>
  <si>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</si>
  <si>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</si>
  <si>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</si>
  <si>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</si>
  <si>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</si>
  <si>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</si>
  <si>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</si>
  <si>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</si>
  <si>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</si>
  <si>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</si>
  <si>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</si>
  <si>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</si>
  <si>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</si>
  <si>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</si>
  <si>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</si>
  <si>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</si>
  <si>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</si>
  <si>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</si>
  <si>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</si>
  <si>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</si>
  <si>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</si>
  <si>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</si>
  <si>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</si>
  <si>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</si>
  <si>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</si>
  <si>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</si>
  <si>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</si>
  <si>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</si>
  <si>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</si>
  <si>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</si>
  <si>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</si>
  <si>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</si>
  <si>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</si>
  <si>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</si>
  <si>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</si>
  <si>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</si>
  <si>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</si>
  <si>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</si>
  <si>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</si>
  <si>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</si>
  <si>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</si>
  <si>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</si>
  <si>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</si>
  <si>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</si>
  <si>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</si>
  <si>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</si>
  <si>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</si>
  <si>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</si>
  <si>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</si>
  <si>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</si>
  <si>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</si>
  <si>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</si>
  <si>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</si>
  <si>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</si>
  <si>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</si>
  <si>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</si>
  <si>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</si>
  <si>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</si>
  <si>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</si>
  <si>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</si>
  <si>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</si>
  <si>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</si>
  <si>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</si>
  <si>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</si>
  <si>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</si>
  <si>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</si>
  <si>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</si>
  <si>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</si>
  <si>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</si>
  <si>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</si>
  <si>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</si>
  <si>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</si>
  <si>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</si>
  <si>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</si>
  <si>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</si>
  <si>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</si>
  <si>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</si>
  <si>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</si>
  <si>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</si>
  <si>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</si>
  <si>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</si>
  <si>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</si>
  <si>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</si>
  <si>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</si>
  <si>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</si>
  <si>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</si>
  <si>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</si>
  <si>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</si>
  <si>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</si>
  <si>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</si>
  <si>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</si>
  <si>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</si>
  <si>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</si>
  <si>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</si>
  <si>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</si>
  <si>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</si>
  <si>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</si>
  <si>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</si>
  <si>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</si>
  <si>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</si>
  <si>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</si>
  <si>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</si>
  <si>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</si>
  <si>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</si>
  <si>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</si>
  <si>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</si>
  <si>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</si>
  <si>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</si>
  <si>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</si>
  <si>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</si>
  <si>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</si>
  <si>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</si>
  <si>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</si>
  <si>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</si>
  <si>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</si>
  <si>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</si>
  <si>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</si>
  <si>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</si>
  <si>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</si>
  <si>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</si>
  <si>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</si>
  <si>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</si>
  <si>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</si>
  <si>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</si>
  <si>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</si>
  <si>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</si>
  <si>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</si>
  <si>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</si>
  <si>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</si>
  <si>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</si>
  <si>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</si>
  <si>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</si>
  <si>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</si>
  <si>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</si>
  <si>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</si>
  <si>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</si>
  <si>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</si>
  <si>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</si>
  <si>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</si>
  <si>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</si>
  <si>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</si>
  <si>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</si>
  <si>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</si>
  <si>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</si>
  <si>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</si>
  <si>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</si>
  <si>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</si>
  <si>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</si>
  <si>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</si>
  <si>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</si>
  <si>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</si>
  <si>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</si>
  <si>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</si>
  <si>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</si>
  <si>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</si>
  <si>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</si>
  <si>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</si>
  <si>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</si>
  <si>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</si>
  <si>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</si>
  <si>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</si>
  <si>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</si>
  <si>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</si>
  <si>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</si>
  <si>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</si>
  <si>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</si>
  <si>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</si>
  <si>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</si>
  <si>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</si>
  <si>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</si>
  <si>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</si>
  <si>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</si>
  <si>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</si>
  <si>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</si>
  <si>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</si>
  <si>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</si>
  <si>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</si>
  <si>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</si>
  <si>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</si>
  <si>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</si>
  <si>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</si>
  <si>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</si>
  <si>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</si>
  <si>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</si>
  <si>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</si>
  <si>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</si>
  <si>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</si>
  <si>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</si>
  <si>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</si>
  <si>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</si>
  <si>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</si>
  <si>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</si>
  <si>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</si>
  <si>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</si>
  <si>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</si>
  <si>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</si>
  <si>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</si>
  <si>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</si>
  <si>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</si>
  <si>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</si>
  <si>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</si>
  <si>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</si>
  <si>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</si>
  <si>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</si>
  <si>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</si>
  <si>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</si>
  <si>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</si>
  <si>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</si>
  <si>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</si>
  <si>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</si>
  <si>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</si>
  <si>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</si>
  <si>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</si>
  <si>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</si>
  <si>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</si>
  <si>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</si>
  <si>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</si>
  <si>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</si>
  <si>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</si>
  <si>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</si>
  <si>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</si>
  <si>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</si>
  <si>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</si>
  <si>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</si>
  <si>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</si>
  <si>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</si>
  <si>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</si>
  <si>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</si>
  <si>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</si>
  <si>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</si>
  <si>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</si>
  <si>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</si>
  <si>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</si>
  <si>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</si>
  <si>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</si>
  <si>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</si>
  <si>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</si>
  <si>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</si>
  <si>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</si>
  <si>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</si>
  <si>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</si>
  <si>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</si>
  <si>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</si>
  <si>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</si>
  <si>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</si>
  <si>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</si>
  <si>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</si>
  <si>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</si>
  <si>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</si>
  <si>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</si>
  <si>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</si>
  <si>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</si>
  <si>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</si>
  <si>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</si>
  <si>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</si>
  <si>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</si>
  <si>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</si>
  <si>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</si>
  <si>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</si>
  <si>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</si>
  <si>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</si>
  <si>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</si>
  <si>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</si>
  <si>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</si>
  <si>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</si>
  <si>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</si>
  <si>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</si>
  <si>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</si>
  <si>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</si>
  <si>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</si>
  <si>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</si>
  <si>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</si>
  <si>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</si>
  <si>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</si>
  <si>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</si>
  <si>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</si>
  <si>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</si>
  <si>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</si>
  <si>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</si>
  <si>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</si>
  <si>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</si>
  <si>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</si>
  <si>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</si>
  <si>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</si>
  <si>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</si>
  <si>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</si>
  <si>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</si>
  <si>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</si>
  <si>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</si>
  <si>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</si>
  <si>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</si>
  <si>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</si>
  <si>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</si>
  <si>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</si>
  <si>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</si>
  <si>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</si>
  <si>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</si>
  <si>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</si>
  <si>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</si>
  <si>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</si>
  <si>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</si>
  <si>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</si>
  <si>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</si>
  <si>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</si>
  <si>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</si>
  <si>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</si>
  <si>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</si>
  <si>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</si>
  <si>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</si>
  <si>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</si>
  <si>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</si>
  <si>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</si>
  <si>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</si>
  <si>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</si>
  <si>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</si>
  <si>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</si>
  <si>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</si>
  <si>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</si>
  <si>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</si>
  <si>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</si>
  <si>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</si>
  <si>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</si>
  <si>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</si>
  <si>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</si>
  <si>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</si>
  <si>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</si>
  <si>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</si>
  <si>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</si>
  <si>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</si>
  <si>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</si>
  <si>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</si>
  <si>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</si>
  <si>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</si>
  <si>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</si>
  <si>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</si>
  <si>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</si>
  <si>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</si>
  <si>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</si>
  <si>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</si>
  <si>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</si>
  <si>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</si>
  <si>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</si>
  <si>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</si>
  <si>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</si>
  <si>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</si>
  <si>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</si>
  <si>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</si>
  <si>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</si>
  <si>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</si>
  <si>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</si>
  <si>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</si>
  <si>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</si>
  <si>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</si>
  <si>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</si>
  <si>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</si>
  <si>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</si>
  <si>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</si>
  <si>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</si>
  <si>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</si>
  <si>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</si>
  <si>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</si>
  <si>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</si>
  <si>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</si>
  <si>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</si>
  <si>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</si>
  <si>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</si>
  <si>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</si>
  <si>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</si>
  <si>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</si>
  <si>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</si>
  <si>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</si>
  <si>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</si>
  <si>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</si>
  <si>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</si>
  <si>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</si>
  <si>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</si>
  <si>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</si>
  <si>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</si>
  <si>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</si>
  <si>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</si>
  <si>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</si>
  <si>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</si>
  <si>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</si>
  <si>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</si>
  <si>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</si>
  <si>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</si>
  <si>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</si>
  <si>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</si>
  <si>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</si>
  <si>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</si>
  <si>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</si>
  <si>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</si>
  <si>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</si>
  <si>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</si>
  <si>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</si>
  <si>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</si>
  <si>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</si>
  <si>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</si>
  <si>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</si>
  <si>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</si>
  <si>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</si>
  <si>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</si>
  <si>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</si>
  <si>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</si>
  <si>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</si>
  <si>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</si>
  <si>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</si>
  <si>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</si>
  <si>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</si>
  <si>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</si>
  <si>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</si>
  <si>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</si>
  <si>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</si>
  <si>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</si>
  <si>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</si>
  <si>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</si>
  <si>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</si>
  <si>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</si>
  <si>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</si>
  <si>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</si>
  <si>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</si>
  <si>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</si>
  <si>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</si>
  <si>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</si>
  <si>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</si>
  <si>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</si>
  <si>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</si>
  <si>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</si>
  <si>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</si>
  <si>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</si>
  <si>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</si>
  <si>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</si>
  <si>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</si>
  <si>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</si>
  <si>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</si>
  <si>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</si>
  <si>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</si>
  <si>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</si>
  <si>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</si>
  <si>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</si>
  <si>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</si>
  <si>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</si>
  <si>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</si>
  <si>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</si>
  <si>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</si>
  <si>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</si>
  <si>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</si>
  <si>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</si>
  <si>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</si>
  <si>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</si>
  <si>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</si>
  <si>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</si>
  <si>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</si>
  <si>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</si>
  <si>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</si>
  <si>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</si>
  <si>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</si>
  <si>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</si>
  <si>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</si>
  <si>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</si>
  <si>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</si>
  <si>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</si>
  <si>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</si>
  <si>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</si>
  <si>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</si>
  <si>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</si>
  <si>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</si>
  <si>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</si>
  <si>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</si>
  <si>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</si>
  <si>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</si>
  <si>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</si>
  <si>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</si>
  <si>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</si>
  <si>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</si>
  <si>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</si>
  <si>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</si>
  <si>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</si>
  <si>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</si>
  <si>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</si>
  <si>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</si>
  <si>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</si>
  <si>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</si>
  <si>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</si>
  <si>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</si>
  <si>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</si>
  <si>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</si>
  <si>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</si>
  <si>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</si>
  <si>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</si>
  <si>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</si>
  <si>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</si>
  <si>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</si>
  <si>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</si>
  <si>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</si>
  <si>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</si>
  <si>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</si>
  <si>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</si>
  <si>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</si>
  <si>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</si>
  <si>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</si>
  <si>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</si>
  <si>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</si>
  <si>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</si>
  <si>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</si>
  <si>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</si>
  <si>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</si>
  <si>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</si>
  <si>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</si>
  <si>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</si>
  <si>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</si>
  <si>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</si>
  <si>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</si>
  <si>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</si>
  <si>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</si>
  <si>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</si>
  <si>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</si>
  <si>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</si>
  <si>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</si>
  <si>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</si>
  <si>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</si>
  <si>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</si>
  <si>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</si>
  <si>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</si>
  <si>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</si>
  <si>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</si>
  <si>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</si>
  <si>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</si>
  <si>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</si>
  <si>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</si>
  <si>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</si>
  <si>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</si>
  <si>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</si>
  <si>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</si>
  <si>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</si>
  <si>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</si>
  <si>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</si>
  <si>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</si>
  <si>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</si>
  <si>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</si>
  <si>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</si>
  <si>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</si>
  <si>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</si>
  <si>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</si>
  <si>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</si>
  <si>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</si>
  <si>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</si>
  <si>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</si>
  <si>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</si>
  <si>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</si>
  <si>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</si>
  <si>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</si>
  <si>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</si>
  <si>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</si>
  <si>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</si>
  <si>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</si>
  <si>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</si>
  <si>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</si>
  <si>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</si>
  <si>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</si>
  <si>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</si>
  <si>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</si>
  <si>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</si>
  <si>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</si>
  <si>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</si>
  <si>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</si>
  <si>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</si>
  <si>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</si>
  <si>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</si>
  <si>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</si>
  <si>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</si>
  <si>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</si>
  <si>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</si>
  <si>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</si>
  <si>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</si>
  <si>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</si>
  <si>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</si>
  <si>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</si>
  <si>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</si>
  <si>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</si>
  <si>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</si>
  <si>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</si>
  <si>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</si>
  <si>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</si>
  <si>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</si>
  <si>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</si>
  <si>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</si>
  <si>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</si>
  <si>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</si>
  <si>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</si>
  <si>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</si>
  <si>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</si>
  <si>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</si>
  <si>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</si>
  <si>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</si>
  <si>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</si>
  <si>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</si>
  <si>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</si>
  <si>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</si>
  <si>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</si>
  <si>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</si>
  <si>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</si>
  <si>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</si>
  <si>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</si>
  <si>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</si>
  <si>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</si>
  <si>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</si>
  <si>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</si>
  <si>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</si>
  <si>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</si>
  <si>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</si>
  <si>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</si>
  <si>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</si>
  <si>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</si>
  <si>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</si>
  <si>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</si>
  <si>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</si>
  <si>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</si>
  <si>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</si>
  <si>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</si>
  <si>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</si>
  <si>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</si>
  <si>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</si>
  <si>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</si>
  <si>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</si>
  <si>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</si>
  <si>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</si>
  <si>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</si>
  <si>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</si>
  <si>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</si>
  <si>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</si>
  <si>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</si>
  <si>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</si>
  <si>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</si>
  <si>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</si>
  <si>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</si>
  <si>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</si>
  <si>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</si>
  <si>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</si>
  <si>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</si>
  <si>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</si>
  <si>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</si>
  <si>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</si>
  <si>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</si>
  <si>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</si>
  <si>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</si>
  <si>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</si>
  <si>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</si>
  <si>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</si>
  <si>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</si>
  <si>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</si>
  <si>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</si>
  <si>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</si>
  <si>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</si>
  <si>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</si>
  <si>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</si>
  <si>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</si>
  <si>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</si>
  <si>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</si>
  <si>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</si>
  <si>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</si>
  <si>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</si>
  <si>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</si>
  <si>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</si>
  <si>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</si>
  <si>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</si>
  <si>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</si>
  <si>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</si>
  <si>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</si>
  <si>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</si>
  <si>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</si>
  <si>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</si>
  <si>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</si>
  <si>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</si>
  <si>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</si>
  <si>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</si>
  <si>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</si>
  <si>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</si>
  <si>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</si>
  <si>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</si>
  <si>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</si>
  <si>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</si>
  <si>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</si>
  <si>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</si>
  <si>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</si>
  <si>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</si>
  <si>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</si>
  <si>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</si>
  <si>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</si>
  <si>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</si>
  <si>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</si>
  <si>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</si>
  <si>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</si>
  <si>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</si>
  <si>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</si>
  <si>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</si>
  <si>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</si>
  <si>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</si>
  <si>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</si>
  <si>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</si>
  <si>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</si>
  <si>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</si>
  <si>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</si>
  <si>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</si>
  <si>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</si>
  <si>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</si>
  <si>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</si>
  <si>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</si>
  <si>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</si>
  <si>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</si>
  <si>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</si>
  <si>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</si>
  <si>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</si>
  <si>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</si>
  <si>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</si>
  <si>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</si>
  <si>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</si>
  <si>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</si>
  <si>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</si>
  <si>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</si>
  <si>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</si>
  <si>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</si>
  <si>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</si>
  <si>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</si>
  <si>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</si>
  <si>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</si>
  <si>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</si>
  <si>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</si>
  <si>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</si>
  <si>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</si>
  <si>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</si>
  <si>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</si>
  <si>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</si>
  <si>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</si>
  <si>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</si>
  <si>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</si>
  <si>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</si>
  <si>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</si>
  <si>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</si>
  <si>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</si>
  <si>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</si>
  <si>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</si>
  <si>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</si>
  <si>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</si>
  <si>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</si>
  <si>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</si>
  <si>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</si>
  <si>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</si>
  <si>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</si>
  <si>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</si>
  <si>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</si>
  <si>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</si>
  <si>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</si>
  <si>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</si>
  <si>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</si>
  <si>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</si>
  <si>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</si>
  <si>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</si>
  <si>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</si>
  <si>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</si>
  <si>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</si>
  <si>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</si>
  <si>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</si>
  <si>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</si>
  <si>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</si>
  <si>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</si>
  <si>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</si>
  <si>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</si>
  <si>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</si>
  <si>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</si>
  <si>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</si>
  <si>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</si>
  <si>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</si>
  <si>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</si>
  <si>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</si>
  <si>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</si>
  <si>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</si>
  <si>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</si>
  <si>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</si>
  <si>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</si>
  <si>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</si>
  <si>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</si>
  <si>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</si>
  <si>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</si>
  <si>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</si>
  <si>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</si>
  <si>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</si>
  <si>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</si>
  <si>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</si>
  <si>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</si>
  <si>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</si>
  <si>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</si>
  <si>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</si>
  <si>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</si>
  <si>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</si>
  <si>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</si>
  <si>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</si>
  <si>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</si>
  <si>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</si>
  <si>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</si>
  <si>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</si>
  <si>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</si>
  <si>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</si>
  <si>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</si>
  <si>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</si>
  <si>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</si>
  <si>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</si>
  <si>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</si>
  <si>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</si>
  <si>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</si>
  <si>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</si>
  <si>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</si>
  <si>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</si>
  <si>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</si>
  <si>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</si>
  <si>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</si>
  <si>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</si>
  <si>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</si>
  <si>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</si>
  <si>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</si>
  <si>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</si>
  <si>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</si>
  <si>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</si>
  <si>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</si>
  <si>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</si>
  <si>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</si>
  <si>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</si>
  <si>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</si>
  <si>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</si>
  <si>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</si>
  <si>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</si>
  <si>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</si>
  <si>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</si>
  <si>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</si>
  <si>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</si>
  <si>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</si>
  <si>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</si>
  <si>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</si>
  <si>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</si>
  <si>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</si>
  <si>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</si>
  <si>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</si>
  <si>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</si>
  <si>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</si>
  <si>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</si>
  <si>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</si>
  <si>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</si>
  <si>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</si>
  <si>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</si>
  <si>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</si>
  <si>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</si>
  <si>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</si>
  <si>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</si>
  <si>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</si>
  <si>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</si>
  <si>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</si>
  <si>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</si>
  <si>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</si>
  <si>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</si>
  <si>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</si>
  <si>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</si>
  <si>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</si>
  <si>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</si>
  <si>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</si>
  <si>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</si>
  <si>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</si>
  <si>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</si>
  <si>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</si>
  <si>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</si>
  <si>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</si>
  <si>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</si>
  <si>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</si>
  <si>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</si>
  <si>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</si>
  <si>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</si>
  <si>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</si>
  <si>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</si>
  <si>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</si>
  <si>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</si>
  <si>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</si>
  <si>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</si>
  <si>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</si>
  <si>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</si>
  <si>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</si>
  <si>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</si>
  <si>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</si>
  <si>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</si>
  <si>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</si>
  <si>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</si>
  <si>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</si>
  <si>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</si>
  <si>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</si>
  <si>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</si>
  <si>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</si>
  <si>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</si>
  <si>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</si>
  <si>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</si>
  <si>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</si>
  <si>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</si>
  <si>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</si>
  <si>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</si>
  <si>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</si>
  <si>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</si>
  <si>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</si>
  <si>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</si>
  <si>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</si>
  <si>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</si>
  <si>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</si>
  <si>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</si>
  <si>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</si>
  <si>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</si>
  <si>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</si>
  <si>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</si>
  <si>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</si>
  <si>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</si>
  <si>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</si>
  <si>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</si>
  <si>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</si>
  <si>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</si>
  <si>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</si>
  <si>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</si>
  <si>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</si>
  <si>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</si>
  <si>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</si>
  <si>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</si>
  <si>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</si>
  <si>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</si>
  <si>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</si>
  <si>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</si>
  <si>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</si>
  <si>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</si>
  <si>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</si>
  <si>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</si>
  <si>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</si>
  <si>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</si>
  <si>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</si>
  <si>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</si>
  <si>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</si>
  <si>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</si>
  <si>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</si>
  <si>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</si>
  <si>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</si>
  <si>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</si>
  <si>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</si>
  <si>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</si>
  <si>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</si>
  <si>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</si>
  <si>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</si>
  <si>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</si>
  <si>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</si>
  <si>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</si>
  <si>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</si>
  <si>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</si>
  <si>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</si>
  <si>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</si>
  <si>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</si>
  <si>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</si>
  <si>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</si>
  <si>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</si>
  <si>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</si>
  <si>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</si>
  <si>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</si>
  <si>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</si>
  <si>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</si>
  <si>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</si>
  <si>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</si>
  <si>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</si>
  <si>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</si>
  <si>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</si>
  <si>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</si>
  <si>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</si>
  <si>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</si>
  <si>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</si>
  <si>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</si>
  <si>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</si>
  <si>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</si>
  <si>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</si>
  <si>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</si>
  <si>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</si>
  <si>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</si>
  <si>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</si>
  <si>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</si>
  <si>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</si>
  <si>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</si>
  <si>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</si>
  <si>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</si>
  <si>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</si>
  <si>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</si>
  <si>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</si>
  <si>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</si>
  <si>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</si>
  <si>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</si>
  <si>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</si>
  <si>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</si>
  <si>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</si>
  <si>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</si>
  <si>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</si>
  <si>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</si>
  <si>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</si>
  <si>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</si>
  <si>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</si>
  <si>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</si>
  <si>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</si>
  <si>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</si>
  <si>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</si>
  <si>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</si>
  <si>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</si>
  <si>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</si>
  <si>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</si>
  <si>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</si>
  <si>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</si>
  <si>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</si>
  <si>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</si>
  <si>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</si>
  <si>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</si>
  <si>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</si>
  <si>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</si>
  <si>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</si>
  <si>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</si>
  <si>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</si>
  <si>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</si>
  <si>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</si>
  <si>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</si>
  <si>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</si>
  <si>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</si>
  <si>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</si>
  <si>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</si>
  <si>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</si>
  <si>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</si>
  <si>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</si>
  <si>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</si>
  <si>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</si>
  <si>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</si>
  <si>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</si>
  <si>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</si>
  <si>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</si>
  <si>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</si>
  <si>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</si>
  <si>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</si>
  <si>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</si>
  <si>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</si>
  <si>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</si>
  <si>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</si>
  <si>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</si>
  <si>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</si>
  <si>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</si>
  <si>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</si>
  <si>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</si>
  <si>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</si>
  <si>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</si>
  <si>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</si>
  <si>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</si>
  <si>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</si>
  <si>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</si>
  <si>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</si>
  <si>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</si>
  <si>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</si>
  <si>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</si>
  <si>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</si>
  <si>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</si>
  <si>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</si>
  <si>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</si>
  <si>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</si>
  <si>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</si>
  <si>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</si>
  <si>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</si>
  <si>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</si>
  <si>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</si>
  <si>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</si>
  <si>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</si>
  <si>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</si>
  <si>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</si>
  <si>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</si>
  <si>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</si>
  <si>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</si>
  <si>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</si>
  <si>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</si>
  <si>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</si>
  <si>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</si>
  <si>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</si>
  <si>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</si>
  <si>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</si>
  <si>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</si>
  <si>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</si>
  <si>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</si>
  <si>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</si>
  <si>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</si>
  <si>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</si>
  <si>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</si>
  <si>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</si>
  <si>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</si>
  <si>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</si>
  <si>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</si>
  <si>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</si>
  <si>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</si>
  <si>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</si>
  <si>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</si>
  <si>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</si>
  <si>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</si>
  <si>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</si>
  <si>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</si>
  <si>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</si>
  <si>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</si>
  <si>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</si>
  <si>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</si>
  <si>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</si>
  <si>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</si>
  <si>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</si>
  <si>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</si>
  <si>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</si>
  <si>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</si>
  <si>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</si>
  <si>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</si>
  <si>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</si>
  <si>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</si>
  <si>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</si>
  <si>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</si>
  <si>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</si>
  <si>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</si>
  <si>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</si>
  <si>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</si>
  <si>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</si>
  <si>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</si>
  <si>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</si>
  <si>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</si>
  <si>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</si>
  <si>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</si>
  <si>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</si>
  <si>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</si>
  <si>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</si>
  <si>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</si>
  <si>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</si>
  <si>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</si>
  <si>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</si>
  <si>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</si>
  <si>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</si>
  <si>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</si>
  <si>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</si>
  <si>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</si>
  <si>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</si>
  <si>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</si>
  <si>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</si>
  <si>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</si>
  <si>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</si>
  <si>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</si>
  <si>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</si>
  <si>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</si>
  <si>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</si>
  <si>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</si>
  <si>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</si>
  <si>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</si>
  <si>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</si>
  <si>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</si>
  <si>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</si>
  <si>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</si>
  <si>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</si>
  <si>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</si>
  <si>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</si>
  <si>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</si>
  <si>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</si>
  <si>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</si>
  <si>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</si>
  <si>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</si>
  <si>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</si>
  <si>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</si>
  <si>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</si>
  <si>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</si>
  <si>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</si>
  <si>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</si>
  <si>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</si>
  <si>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</si>
  <si>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</si>
  <si>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</si>
  <si>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</si>
  <si>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</si>
  <si>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</si>
  <si>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</si>
  <si>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</si>
  <si>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</si>
  <si>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</si>
  <si>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</si>
  <si>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</si>
  <si>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</si>
  <si>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</si>
  <si>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</si>
  <si>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</si>
  <si>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</si>
  <si>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</si>
  <si>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</si>
  <si>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</si>
  <si>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</si>
  <si>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</si>
  <si>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</si>
  <si>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</si>
  <si>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</si>
  <si>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</si>
  <si>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</si>
  <si>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</si>
  <si>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</si>
  <si>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</si>
  <si>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</si>
  <si>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</si>
  <si>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</si>
  <si>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</si>
  <si>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</si>
  <si>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</si>
  <si>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</si>
  <si>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</si>
  <si>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</si>
  <si>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</si>
  <si>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</si>
  <si>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</si>
  <si>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</si>
  <si>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</si>
  <si>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</si>
  <si>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</si>
  <si>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</si>
  <si>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</si>
  <si>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</si>
  <si>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</si>
  <si>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</si>
  <si>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</si>
  <si>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</si>
  <si>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</si>
  <si>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</si>
  <si>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</si>
  <si>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</si>
  <si>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</si>
  <si>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</si>
  <si>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</si>
  <si>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</si>
  <si>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</si>
  <si>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</si>
  <si>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</si>
  <si>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</si>
  <si>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</si>
  <si>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</si>
  <si>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</si>
  <si>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</si>
  <si>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</si>
  <si>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</si>
  <si>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</si>
  <si>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</si>
  <si>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</si>
  <si>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</si>
  <si>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</si>
  <si>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</si>
  <si>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</si>
  <si>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</si>
  <si>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</si>
  <si>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</si>
  <si>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</si>
  <si>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</si>
  <si>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</si>
  <si>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</si>
  <si>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</si>
  <si>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</si>
  <si>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</si>
  <si>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</si>
  <si>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</si>
  <si>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</si>
  <si>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</si>
  <si>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</si>
  <si>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</si>
  <si>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</si>
  <si>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</si>
  <si>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</si>
  <si>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</si>
  <si>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</si>
  <si>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</si>
  <si>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</si>
  <si>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</si>
  <si>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</si>
  <si>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</si>
  <si>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</si>
  <si>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</si>
  <si>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</si>
  <si>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</si>
  <si>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</si>
  <si>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</si>
  <si>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</si>
  <si>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</si>
  <si>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</si>
  <si>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</si>
  <si>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</si>
  <si>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</si>
  <si>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</si>
  <si>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</si>
  <si>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</si>
  <si>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</si>
  <si>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</si>
  <si>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</si>
  <si>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</si>
  <si>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</si>
  <si>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</si>
  <si>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</si>
  <si>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</si>
  <si>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</si>
  <si>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</si>
  <si>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</si>
  <si>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</si>
  <si>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</si>
  <si>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</si>
  <si>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</si>
  <si>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</si>
  <si>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</si>
  <si>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</si>
  <si>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</si>
  <si>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</si>
  <si>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</si>
  <si>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</si>
  <si>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</si>
  <si>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</si>
  <si>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</si>
  <si>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</si>
  <si>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</si>
  <si>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</si>
  <si>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</si>
  <si>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</si>
  <si>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</si>
  <si>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</si>
  <si>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</si>
  <si>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</si>
  <si>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</si>
  <si>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</si>
  <si>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</si>
  <si>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</si>
  <si>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</si>
  <si>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</si>
  <si>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</si>
  <si>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</si>
  <si>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</si>
  <si>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</si>
  <si>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</si>
  <si>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</si>
  <si>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</si>
  <si>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</si>
  <si>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</si>
  <si>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</si>
  <si>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</si>
  <si>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</si>
  <si>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</si>
  <si>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</si>
  <si>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</si>
  <si>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</si>
  <si>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</si>
  <si>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</si>
  <si>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</si>
  <si>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</si>
  <si>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</si>
  <si>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</si>
  <si>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</si>
  <si>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</si>
  <si>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</si>
  <si>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</si>
  <si>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</si>
  <si>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</si>
  <si>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</si>
  <si>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</si>
  <si>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</si>
  <si>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</si>
  <si>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</si>
  <si>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</si>
  <si>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</si>
  <si>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</si>
  <si>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</si>
  <si>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</si>
  <si>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</si>
  <si>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</si>
  <si>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</si>
  <si>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</si>
  <si>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</si>
  <si>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</si>
  <si>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</si>
  <si>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</si>
  <si>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</si>
  <si>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</si>
  <si>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</si>
  <si>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</si>
  <si>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</si>
  <si>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</si>
  <si>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</si>
  <si>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</si>
  <si>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</si>
  <si>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</si>
  <si>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</si>
  <si>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</si>
  <si>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</si>
  <si>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</si>
  <si>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</si>
  <si>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</si>
  <si>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</si>
  <si>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</si>
  <si>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</si>
  <si>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</si>
  <si>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</si>
  <si>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</si>
  <si>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</si>
  <si>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</si>
  <si>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</si>
  <si>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</si>
  <si>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</si>
  <si>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</si>
  <si>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</si>
  <si>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</si>
  <si>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</si>
  <si>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</si>
  <si>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</si>
  <si>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</si>
  <si>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</si>
  <si>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</si>
  <si>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</si>
  <si>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</si>
  <si>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</si>
  <si>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</si>
  <si>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</si>
  <si>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</si>
  <si>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</si>
  <si>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</si>
  <si>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</si>
  <si>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</si>
  <si>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</si>
  <si>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</si>
  <si>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</si>
  <si>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</si>
  <si>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</si>
  <si>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</si>
  <si>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</si>
  <si>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</si>
  <si>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</si>
  <si>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</si>
  <si>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</si>
  <si>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</si>
  <si>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</si>
  <si>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</si>
  <si>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</si>
  <si>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</si>
  <si>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</si>
  <si>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</si>
  <si>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</si>
  <si>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</si>
  <si>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</si>
  <si>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</si>
  <si>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</si>
  <si>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</si>
  <si>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</si>
  <si>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</si>
  <si>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</si>
  <si>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</si>
  <si>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</si>
  <si>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</si>
  <si>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</si>
  <si>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</si>
  <si>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</si>
  <si>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</si>
  <si>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</si>
  <si>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</si>
  <si>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</si>
  <si>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</si>
  <si>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</si>
  <si>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</si>
  <si>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</si>
  <si>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</si>
  <si>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</si>
  <si>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</si>
  <si>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</si>
  <si>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</si>
  <si>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</si>
  <si>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</si>
  <si>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</si>
  <si>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</si>
  <si>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</si>
  <si>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</si>
  <si>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</si>
  <si>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</si>
  <si>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</si>
  <si>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</si>
  <si>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</si>
  <si>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</si>
  <si>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</si>
  <si>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</si>
  <si>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</si>
  <si>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</si>
  <si>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</si>
  <si>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</si>
  <si>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</si>
  <si>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</si>
  <si>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</si>
  <si>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</si>
  <si>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</si>
  <si>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</si>
  <si>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</si>
  <si>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</si>
  <si>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</si>
  <si>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</si>
  <si>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</si>
  <si>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</si>
  <si>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</si>
  <si>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</si>
  <si>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</si>
  <si>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</si>
  <si>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</si>
  <si>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</si>
  <si>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</si>
  <si>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</si>
  <si>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</si>
  <si>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</si>
  <si>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</si>
  <si>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</si>
  <si>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</si>
  <si>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</si>
  <si>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</si>
  <si>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</si>
  <si>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</si>
  <si>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</si>
  <si>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</si>
  <si>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</si>
  <si>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</si>
  <si>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</si>
  <si>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</si>
  <si>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</si>
  <si>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</si>
  <si>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</si>
  <si>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</si>
  <si>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</si>
  <si>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</si>
  <si>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</si>
  <si>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</si>
  <si>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</si>
  <si>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</si>
  <si>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</si>
  <si>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</si>
  <si>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</si>
  <si>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</si>
  <si>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</si>
  <si>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</si>
  <si>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</si>
  <si>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</si>
  <si>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</si>
  <si>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</si>
  <si>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</si>
  <si>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</si>
  <si>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</si>
  <si>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</si>
  <si>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</si>
  <si>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</si>
  <si>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</si>
  <si>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</si>
  <si>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</si>
  <si>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</si>
  <si>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</si>
  <si>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</si>
  <si>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</si>
  <si>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</si>
  <si>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</si>
  <si>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</si>
  <si>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</si>
  <si>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</si>
  <si>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</si>
  <si>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</si>
  <si>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</si>
  <si>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</si>
  <si>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</si>
  <si>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</si>
  <si>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</si>
  <si>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</si>
  <si>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</si>
  <si>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</si>
  <si>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</si>
  <si>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</si>
  <si>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</si>
  <si>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</si>
  <si>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</si>
  <si>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</si>
  <si>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</si>
  <si>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</si>
  <si>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</si>
  <si>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</si>
  <si>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</si>
  <si>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</si>
  <si>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</si>
  <si>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</si>
  <si>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</si>
  <si>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</si>
  <si>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</si>
  <si>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</si>
  <si>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</si>
  <si>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</si>
  <si>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</si>
  <si>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</si>
  <si>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</si>
  <si>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</si>
  <si>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</si>
  <si>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</si>
  <si>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</si>
  <si>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</si>
  <si>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</si>
  <si>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</si>
  <si>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</si>
  <si>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</si>
  <si>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</si>
  <si>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</si>
  <si>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</si>
  <si>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</si>
  <si>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</si>
  <si>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</si>
  <si>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</si>
  <si>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</si>
  <si>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</si>
  <si>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</si>
  <si>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</si>
  <si>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</si>
  <si>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</si>
  <si>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</si>
  <si>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</si>
  <si>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</si>
  <si>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</si>
  <si>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</si>
  <si>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</si>
  <si>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</si>
  <si>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</si>
  <si>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</si>
  <si>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</si>
  <si>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</si>
  <si>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</si>
  <si>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</si>
  <si>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</si>
  <si>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</si>
  <si>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</si>
  <si>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</si>
  <si>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</si>
  <si>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</si>
  <si>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</si>
  <si>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</si>
  <si>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</si>
  <si>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</si>
  <si>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</si>
  <si>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</si>
  <si>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</si>
  <si>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</si>
  <si>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</si>
  <si>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</si>
  <si>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</si>
  <si>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</si>
  <si>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</si>
  <si>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</si>
  <si>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</si>
  <si>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</si>
  <si>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</si>
  <si>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</si>
  <si>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</si>
  <si>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</si>
  <si>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</si>
  <si>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</si>
  <si>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</si>
  <si>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</si>
  <si>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</si>
  <si>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</si>
  <si>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</si>
  <si>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</si>
  <si>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</si>
  <si>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</si>
  <si>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</si>
  <si>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</si>
  <si>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</si>
  <si>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</si>
  <si>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</si>
  <si>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</si>
  <si>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</si>
  <si>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</si>
  <si>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</si>
  <si>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</si>
  <si>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</si>
  <si>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</si>
  <si>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</si>
  <si>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</si>
  <si>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</si>
  <si>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</si>
  <si>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</si>
  <si>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</si>
  <si>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</si>
  <si>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</si>
  <si>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</si>
  <si>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</si>
  <si>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</si>
  <si>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</si>
  <si>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</si>
  <si>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</si>
  <si>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</si>
  <si>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</si>
  <si>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</si>
  <si>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</si>
  <si>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</si>
  <si>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</si>
  <si>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</si>
  <si>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</si>
  <si>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</si>
  <si>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</si>
  <si>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</si>
  <si>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</si>
  <si>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</si>
  <si>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</si>
  <si>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</si>
  <si>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</si>
  <si>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</si>
  <si>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</si>
  <si>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</si>
  <si>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</si>
  <si>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</si>
  <si>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</si>
  <si>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</si>
  <si>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</si>
  <si>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</si>
  <si>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</si>
  <si>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</si>
  <si>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</si>
  <si>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</si>
  <si>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</si>
  <si>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</si>
  <si>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</si>
  <si>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</si>
  <si>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</si>
  <si>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</si>
  <si>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</si>
  <si>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</si>
  <si>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</si>
  <si>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</si>
  <si>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</si>
  <si>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</si>
  <si>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</si>
  <si>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</si>
  <si>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</si>
  <si>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</si>
  <si>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</si>
  <si>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</si>
  <si>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</si>
  <si>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</si>
  <si>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</si>
  <si>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</si>
  <si>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</si>
  <si>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</si>
  <si>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</si>
  <si>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</si>
  <si>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</si>
  <si>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</si>
  <si>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</si>
  <si>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</si>
  <si>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</si>
  <si>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</si>
  <si>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</si>
  <si>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</si>
  <si>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</si>
  <si>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</si>
  <si>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</si>
  <si>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</si>
  <si>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</si>
  <si>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</si>
  <si>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</si>
  <si>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</si>
  <si>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</si>
  <si>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</si>
  <si>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</si>
  <si>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</si>
  <si>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</si>
  <si>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</si>
  <si>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</si>
  <si>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</si>
  <si>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</si>
  <si>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</si>
  <si>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</si>
  <si>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</si>
  <si>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</si>
  <si>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</si>
  <si>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</si>
  <si>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</si>
  <si>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</si>
  <si>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</si>
  <si>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</si>
  <si>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</si>
  <si>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</si>
  <si>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</si>
  <si>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</si>
  <si>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</si>
  <si>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</si>
  <si>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</si>
  <si>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</si>
  <si>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</si>
  <si>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</si>
  <si>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</si>
  <si>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</si>
  <si>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</si>
  <si>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</si>
  <si>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</si>
  <si>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</si>
  <si>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</si>
  <si>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</si>
  <si>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</si>
  <si>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</si>
  <si>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</si>
  <si>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</si>
  <si>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</si>
  <si>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</si>
  <si>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</si>
  <si>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</si>
  <si>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</si>
  <si>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</si>
  <si>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</si>
  <si>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</si>
  <si>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</si>
  <si>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</si>
  <si>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</si>
  <si>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</si>
  <si>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</si>
  <si>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</si>
  <si>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</si>
  <si>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</si>
  <si>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</si>
  <si>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</si>
  <si>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</si>
  <si>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</si>
  <si>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</si>
  <si>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</si>
  <si>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</si>
  <si>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</si>
  <si>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</si>
  <si>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</si>
  <si>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</si>
  <si>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</si>
  <si>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</si>
  <si>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</si>
  <si>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</si>
  <si>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</si>
  <si>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</si>
  <si>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</si>
  <si>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</si>
  <si>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</si>
  <si>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</si>
  <si>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</si>
  <si>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</si>
  <si>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</si>
  <si>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</si>
  <si>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</si>
  <si>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</si>
  <si>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</si>
  <si>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</si>
  <si>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</si>
  <si>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</si>
  <si>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</si>
  <si>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</si>
  <si>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</si>
  <si>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</si>
  <si>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</si>
  <si>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</si>
  <si>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</si>
  <si>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</si>
  <si>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</si>
  <si>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</si>
  <si>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</si>
  <si>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</si>
  <si>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</si>
  <si>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</si>
  <si>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</si>
  <si>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</si>
  <si>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</si>
  <si>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</si>
  <si>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</si>
  <si>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</si>
  <si>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</si>
  <si>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</si>
  <si>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</si>
  <si>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</si>
  <si>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</si>
  <si>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</si>
  <si>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</si>
  <si>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</si>
  <si>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</si>
  <si>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</si>
  <si>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</si>
  <si>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</si>
  <si>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</si>
  <si>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</si>
  <si>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</si>
  <si>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</si>
  <si>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</si>
  <si>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</si>
  <si>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</si>
  <si>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</si>
  <si>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</si>
  <si>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</si>
  <si>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</si>
  <si>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</si>
  <si>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</si>
  <si>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</si>
  <si>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</si>
  <si>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</si>
  <si>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</si>
  <si>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</si>
  <si>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</si>
  <si>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</si>
  <si>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</si>
  <si>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</si>
  <si>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</si>
  <si>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</si>
  <si>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</si>
  <si>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</si>
  <si>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</si>
  <si>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</si>
  <si>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</si>
  <si>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</si>
  <si>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</si>
  <si>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</si>
  <si>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</si>
  <si>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</si>
  <si>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</si>
  <si>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</si>
  <si>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</si>
  <si>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</si>
  <si>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</si>
  <si>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</si>
  <si>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</si>
  <si>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</si>
  <si>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</si>
  <si>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</si>
  <si>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</si>
  <si>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</si>
  <si>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</si>
  <si>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</si>
  <si>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</si>
  <si>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</si>
  <si>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</si>
  <si>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</si>
  <si>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</si>
  <si>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</si>
  <si>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</si>
  <si>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</si>
  <si>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</si>
  <si>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</si>
  <si>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</si>
  <si>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</si>
  <si>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</si>
  <si>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</si>
  <si>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</si>
  <si>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</si>
  <si>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</si>
  <si>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</si>
  <si>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</si>
  <si>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</si>
  <si>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</si>
  <si>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</si>
  <si>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</si>
  <si>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</si>
  <si>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</si>
  <si>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</si>
  <si>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</si>
  <si>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</si>
  <si>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</si>
  <si>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</si>
  <si>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</si>
  <si>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</si>
  <si>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</si>
  <si>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</si>
  <si>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</si>
  <si>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</si>
  <si>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</si>
  <si>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</si>
  <si>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</si>
  <si>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</si>
  <si>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</si>
  <si>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</si>
  <si>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</si>
  <si>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</si>
  <si>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</si>
  <si>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</si>
  <si>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</si>
  <si>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</si>
  <si>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</si>
  <si>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</si>
  <si>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</si>
  <si>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</si>
  <si>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</si>
  <si>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</si>
  <si>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</si>
  <si>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</si>
  <si>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</si>
  <si>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</si>
  <si>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</si>
  <si>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</si>
  <si>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</si>
  <si>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</si>
  <si>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</si>
  <si>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</si>
  <si>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</si>
  <si>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</si>
  <si>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</si>
  <si>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</si>
  <si>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</si>
  <si>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</si>
  <si>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</si>
  <si>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</si>
  <si>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</si>
  <si>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</si>
  <si>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</si>
  <si>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</si>
  <si>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</si>
  <si>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</si>
  <si>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</si>
  <si>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</si>
  <si>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</si>
  <si>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</si>
  <si>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</si>
  <si>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</si>
  <si>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</si>
  <si>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</si>
  <si>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</si>
  <si>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</si>
  <si>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</si>
  <si>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</si>
  <si>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</si>
  <si>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</si>
  <si>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</si>
  <si>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</si>
  <si>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</si>
  <si>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</si>
  <si>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</si>
  <si>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</si>
  <si>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</si>
  <si>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</si>
  <si>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</si>
  <si>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</si>
  <si>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</si>
  <si>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</si>
  <si>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</si>
  <si>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</si>
  <si>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</si>
  <si>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</si>
  <si>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</si>
  <si>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</si>
  <si>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</si>
  <si>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</si>
  <si>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</si>
  <si>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</si>
  <si>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</si>
  <si>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</si>
  <si>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</si>
  <si>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</si>
  <si>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</si>
  <si>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</si>
  <si>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</si>
  <si>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</si>
  <si>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</si>
  <si>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</si>
  <si>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</si>
  <si>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</si>
  <si>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</si>
  <si>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</si>
  <si>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</si>
  <si>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</si>
  <si>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</si>
  <si>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</si>
  <si>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</si>
  <si>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</si>
  <si>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</si>
  <si>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</si>
  <si>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</si>
  <si>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</si>
  <si>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</si>
  <si>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</si>
  <si>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</si>
  <si>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</si>
  <si>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</si>
  <si>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</si>
  <si>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</si>
  <si>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</si>
  <si>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</si>
  <si>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</si>
  <si>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</si>
  <si>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</si>
  <si>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</si>
  <si>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</si>
  <si>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</si>
  <si>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</si>
  <si>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</si>
  <si>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</si>
  <si>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</si>
  <si>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</si>
  <si>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</si>
  <si>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</si>
  <si>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</si>
  <si>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</si>
  <si>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</si>
  <si>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</si>
  <si>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</si>
  <si>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</si>
  <si>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</si>
  <si>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</si>
  <si>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</si>
  <si>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</si>
  <si>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</si>
  <si>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</si>
  <si>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</si>
  <si>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</si>
  <si>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</si>
  <si>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</si>
  <si>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</si>
  <si>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</si>
  <si>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</si>
  <si>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</si>
  <si>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</si>
  <si>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</si>
  <si>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</si>
  <si>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</si>
  <si>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</si>
  <si>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</si>
  <si>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</si>
  <si>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</si>
  <si>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</si>
  <si>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</si>
  <si>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</si>
  <si>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</si>
  <si>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</si>
  <si>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</si>
  <si>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</si>
  <si>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</si>
  <si>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</si>
  <si>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</si>
  <si>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</si>
  <si>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</si>
  <si>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</si>
  <si>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</si>
  <si>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</si>
  <si>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</si>
  <si>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</si>
  <si>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</si>
  <si>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</si>
  <si>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</si>
  <si>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</si>
  <si>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</si>
  <si>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</si>
  <si>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</si>
  <si>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</si>
  <si>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</si>
  <si>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</si>
  <si>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</si>
  <si>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</si>
  <si>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</si>
  <si>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</si>
  <si>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</si>
  <si>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</si>
  <si>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</si>
  <si>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</si>
  <si>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</si>
  <si>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</si>
  <si>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</si>
  <si>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</si>
  <si>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</si>
  <si>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</si>
  <si>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</si>
  <si>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</si>
  <si>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</si>
  <si>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</si>
  <si>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</si>
  <si>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</si>
  <si>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</si>
  <si>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</si>
  <si>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</si>
  <si>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</si>
  <si>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</si>
  <si>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</si>
  <si>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</si>
  <si>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</si>
  <si>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</si>
  <si>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</si>
  <si>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</si>
  <si>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</si>
  <si>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</si>
  <si>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</si>
  <si>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</si>
  <si>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</si>
  <si>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</si>
  <si>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</si>
  <si>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</si>
  <si>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</si>
  <si>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</si>
  <si>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</si>
  <si>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</si>
  <si>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</si>
  <si>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</si>
  <si>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</si>
  <si>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</si>
  <si>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</si>
  <si>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</si>
  <si>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</si>
  <si>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</si>
  <si>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</si>
  <si>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</si>
  <si>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</si>
  <si>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</si>
  <si>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</si>
  <si>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</si>
  <si>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</si>
  <si>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</si>
  <si>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</si>
  <si>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</si>
  <si>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</si>
  <si>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</si>
  <si>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</si>
  <si>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</si>
  <si>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</si>
  <si>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</si>
  <si>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</si>
  <si>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</si>
  <si>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</si>
  <si>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</si>
  <si>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</si>
  <si>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</si>
  <si>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</si>
  <si>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</si>
  <si>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</si>
  <si>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</si>
  <si>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</si>
  <si>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</si>
  <si>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</si>
  <si>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</si>
  <si>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</si>
  <si>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</si>
  <si>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</si>
  <si>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</si>
  <si>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</si>
  <si>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</si>
  <si>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</si>
  <si>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</si>
  <si>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</si>
  <si>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</si>
  <si>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</si>
  <si>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</si>
  <si>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</si>
  <si>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</si>
  <si>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</si>
  <si>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</si>
  <si>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</si>
  <si>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</si>
  <si>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</si>
  <si>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</si>
  <si>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</si>
  <si>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</si>
  <si>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</si>
  <si>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</si>
  <si>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</si>
  <si>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</si>
  <si>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</si>
  <si>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</si>
  <si>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</si>
  <si>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</si>
  <si>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</si>
  <si>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</si>
  <si>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</si>
  <si>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</si>
  <si>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</si>
  <si>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</si>
  <si>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</si>
  <si>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</si>
  <si>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</si>
  <si>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</si>
  <si>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</si>
  <si>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</si>
  <si>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</si>
  <si>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</si>
  <si>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</si>
  <si>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</si>
  <si>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</si>
  <si>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</si>
  <si>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</si>
  <si>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</si>
  <si>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</si>
  <si>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</si>
  <si>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</si>
  <si>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</si>
  <si>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</si>
  <si>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</si>
  <si>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</si>
  <si>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</si>
  <si>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</si>
  <si>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</si>
  <si>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</si>
  <si>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</si>
  <si>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</si>
  <si>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</si>
  <si>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</si>
  <si>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</si>
  <si>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</si>
  <si>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</si>
  <si>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</si>
  <si>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</si>
  <si>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</si>
  <si>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</si>
  <si>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</si>
  <si>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</si>
  <si>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</si>
  <si>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</si>
  <si>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</si>
  <si>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</si>
  <si>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</si>
  <si>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</si>
  <si>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</si>
  <si>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</si>
  <si>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</si>
  <si>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</si>
  <si>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</si>
  <si>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</si>
  <si>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</si>
  <si>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</si>
  <si>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</si>
  <si>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</si>
  <si>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</si>
  <si>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</si>
  <si>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</si>
  <si>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</si>
  <si>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</si>
  <si>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</si>
  <si>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</si>
  <si>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</si>
  <si>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</si>
  <si>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</si>
  <si>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</si>
  <si>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</si>
  <si>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</si>
  <si>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</si>
  <si>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</si>
  <si>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</si>
  <si>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</si>
  <si>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</si>
  <si>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</si>
  <si>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</si>
  <si>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</si>
  <si>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</si>
  <si>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</si>
  <si>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</si>
  <si>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</si>
  <si>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</si>
  <si>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</si>
  <si>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</si>
  <si>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</si>
  <si>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</si>
  <si>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</si>
  <si>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</si>
  <si>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</si>
  <si>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</si>
  <si>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</si>
  <si>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</si>
  <si>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</si>
  <si>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</si>
  <si>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</si>
  <si>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</si>
  <si>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</si>
  <si>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</si>
  <si>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</si>
  <si>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</si>
  <si>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</si>
  <si>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</si>
  <si>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</si>
  <si>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</si>
  <si>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</si>
  <si>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</si>
  <si>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</si>
  <si>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</si>
  <si>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</si>
  <si>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</si>
  <si>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</si>
  <si>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</si>
  <si>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</si>
  <si>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</si>
  <si>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</si>
  <si>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</si>
  <si>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</si>
  <si>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</si>
  <si>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</si>
  <si>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</si>
  <si>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</si>
  <si>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</si>
  <si>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</si>
  <si>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</si>
  <si>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</si>
  <si>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</si>
  <si>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</si>
  <si>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</si>
  <si>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</si>
  <si>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</si>
  <si>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</si>
  <si>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</si>
  <si>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</si>
  <si>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</si>
  <si>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</si>
  <si>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</si>
  <si>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</si>
  <si>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</si>
  <si>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</si>
  <si>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</si>
  <si>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</si>
  <si>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</si>
  <si>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</si>
  <si>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</si>
  <si>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</si>
  <si>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</si>
  <si>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</si>
  <si>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</si>
  <si>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</si>
  <si>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</si>
  <si>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</si>
  <si>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</si>
  <si>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</si>
  <si>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</si>
  <si>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</si>
  <si>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</si>
  <si>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</si>
  <si>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</si>
  <si>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</si>
  <si>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</si>
  <si>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</si>
  <si>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</si>
  <si>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</si>
  <si>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</si>
  <si>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</si>
  <si>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</si>
  <si>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</si>
  <si>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</si>
  <si>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</si>
  <si>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</si>
  <si>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</si>
  <si>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</si>
  <si>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</si>
  <si>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</si>
  <si>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</si>
  <si>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</si>
  <si>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</si>
  <si>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</si>
  <si>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</si>
  <si>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</si>
  <si>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</si>
  <si>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</si>
  <si>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</si>
  <si>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</si>
  <si>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</si>
  <si>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</si>
  <si>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</si>
  <si>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</si>
  <si>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</si>
  <si>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</si>
  <si>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</si>
  <si>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</si>
  <si>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</si>
  <si>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</si>
  <si>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</si>
  <si>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</si>
  <si>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</si>
  <si>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</si>
  <si>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</si>
  <si>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</si>
  <si>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</si>
  <si>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</si>
  <si>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</si>
  <si>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</si>
  <si>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</si>
  <si>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</si>
  <si>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</si>
  <si>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</si>
  <si>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</si>
  <si>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</si>
  <si>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</si>
  <si>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</si>
  <si>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</si>
  <si>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</si>
  <si>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</si>
  <si>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</si>
  <si>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</si>
  <si>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</si>
  <si>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</si>
  <si>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</si>
  <si>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</si>
  <si>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</si>
  <si>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</si>
  <si>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</si>
  <si>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</si>
  <si>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</si>
  <si>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</si>
  <si>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</si>
  <si>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</si>
  <si>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</si>
  <si>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</si>
  <si>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</si>
  <si>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</si>
  <si>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</si>
  <si>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</si>
  <si>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</si>
  <si>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</si>
  <si>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</si>
  <si>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</si>
  <si>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</si>
  <si>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</si>
  <si>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</si>
  <si>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</si>
  <si>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</si>
  <si>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</si>
  <si>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</si>
  <si>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</si>
  <si>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</si>
  <si>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</si>
  <si>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</si>
  <si>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</si>
  <si>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</si>
  <si>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</si>
  <si>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</si>
  <si>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</si>
  <si>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</si>
  <si>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</si>
  <si>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</si>
  <si>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</si>
  <si>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</si>
  <si>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</si>
  <si>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</si>
  <si>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</si>
  <si>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</si>
  <si>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</si>
  <si>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</si>
  <si>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</si>
  <si>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</si>
  <si>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</si>
  <si>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</si>
  <si>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</si>
  <si>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</si>
  <si>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</si>
  <si>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</si>
  <si>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</si>
  <si>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</si>
  <si>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</si>
  <si>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</si>
  <si>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</si>
  <si>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</si>
  <si>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</si>
  <si>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</si>
  <si>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</si>
  <si>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</si>
  <si>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</si>
  <si>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</si>
  <si>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</si>
  <si>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</si>
  <si>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</si>
  <si>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</si>
  <si>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</si>
  <si>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</si>
  <si>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</si>
  <si>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</si>
  <si>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</si>
  <si>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</si>
  <si>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</si>
  <si>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</si>
  <si>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</si>
  <si>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</si>
  <si>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</si>
  <si>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</si>
  <si>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</si>
  <si>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</si>
  <si>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</si>
  <si>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</si>
  <si>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</si>
  <si>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</si>
  <si>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</si>
  <si>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</si>
  <si>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</si>
  <si>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</si>
  <si>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</si>
  <si>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</si>
  <si>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</si>
  <si>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</si>
  <si>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</si>
  <si>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</si>
  <si>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</si>
  <si>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</si>
  <si>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</si>
  <si>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</si>
  <si>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</si>
  <si>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</si>
  <si>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</si>
  <si>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</si>
  <si>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</si>
  <si>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</si>
  <si>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</si>
  <si>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</si>
  <si>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</si>
  <si>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</si>
  <si>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</si>
  <si>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</si>
  <si>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</si>
  <si>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</si>
  <si>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</si>
  <si>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</si>
  <si>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</si>
  <si>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</si>
  <si>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</si>
  <si>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</si>
  <si>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</si>
  <si>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</si>
  <si>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</si>
  <si>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</si>
  <si>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</si>
  <si>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</si>
  <si>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</si>
  <si>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</si>
  <si>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</si>
  <si>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</si>
  <si>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</si>
  <si>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</si>
  <si>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</si>
  <si>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</si>
  <si>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</si>
  <si>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</si>
  <si>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</si>
  <si>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</si>
  <si>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</si>
  <si>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</si>
  <si>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</si>
  <si>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</si>
  <si>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</si>
  <si>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</si>
  <si>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</si>
  <si>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</si>
  <si>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</si>
  <si>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</si>
  <si>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</si>
  <si>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</si>
  <si>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</si>
  <si>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</si>
  <si>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</si>
  <si>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</si>
  <si>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</si>
  <si>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</si>
  <si>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</si>
  <si>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</si>
  <si>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</si>
  <si>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</si>
  <si>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</si>
  <si>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</si>
  <si>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</si>
  <si>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</si>
  <si>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</si>
  <si>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</si>
  <si>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</si>
  <si>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</si>
  <si>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</si>
  <si>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</si>
  <si>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</si>
  <si>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</si>
  <si>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</si>
  <si>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</si>
  <si>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</si>
  <si>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</si>
  <si>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</si>
  <si>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</si>
  <si>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</si>
  <si>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</si>
  <si>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</si>
  <si>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</si>
  <si>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</si>
  <si>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</si>
  <si>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</si>
  <si>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</si>
  <si>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</si>
  <si>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</si>
  <si>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</si>
  <si>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</si>
  <si>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</si>
  <si>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</si>
  <si>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</si>
  <si>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</si>
  <si>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</si>
  <si>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</si>
  <si>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</si>
  <si>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</si>
  <si>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</si>
  <si>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</si>
  <si>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</si>
  <si>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</si>
  <si>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</si>
  <si>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</si>
  <si>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</si>
  <si>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</si>
  <si>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</si>
  <si>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</si>
  <si>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</si>
  <si>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</si>
  <si>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</si>
  <si>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</si>
  <si>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</si>
  <si>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</si>
  <si>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</si>
  <si>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</si>
  <si>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</si>
  <si>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</si>
  <si>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</si>
  <si>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</si>
  <si>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</si>
  <si>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</si>
  <si>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</si>
  <si>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</si>
  <si>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</si>
  <si>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</si>
  <si>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</si>
  <si>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</si>
  <si>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</si>
  <si>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</si>
  <si>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</si>
  <si>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</si>
  <si>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</si>
  <si>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</si>
  <si>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</si>
  <si>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</si>
  <si>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</si>
  <si>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</si>
  <si>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</si>
  <si>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</si>
  <si>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</si>
  <si>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</si>
  <si>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</si>
  <si>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</si>
  <si>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</si>
  <si>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</si>
  <si>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</si>
  <si>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</si>
  <si>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</si>
  <si>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</si>
  <si>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</si>
  <si>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</si>
  <si>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</si>
  <si>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</si>
  <si>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</si>
  <si>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</si>
  <si>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</si>
  <si>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</si>
  <si>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</si>
  <si>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</si>
  <si>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</si>
  <si>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</si>
  <si>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</si>
  <si>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</si>
  <si>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</si>
  <si>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</si>
  <si>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</si>
  <si>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</si>
  <si>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</si>
  <si>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</si>
  <si>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</si>
  <si>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</si>
  <si>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</si>
  <si>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</si>
  <si>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</si>
  <si>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</si>
  <si>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</si>
  <si>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</si>
  <si>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</si>
  <si>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</si>
  <si>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</si>
  <si>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</si>
  <si>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</si>
  <si>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</si>
  <si>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</si>
  <si>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</si>
  <si>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</si>
  <si>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</si>
  <si>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</si>
  <si>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</si>
  <si>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</si>
  <si>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</si>
  <si>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</si>
  <si>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</si>
  <si>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</si>
  <si>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</si>
  <si>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</si>
  <si>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</si>
  <si>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</si>
  <si>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</si>
  <si>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</si>
  <si>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</si>
  <si>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</si>
  <si>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</si>
  <si>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</si>
  <si>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</si>
  <si>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</si>
  <si>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</si>
  <si>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</si>
  <si>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</si>
  <si>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</si>
  <si>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</si>
  <si>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</si>
  <si>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</si>
  <si>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</si>
  <si>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</si>
  <si>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</si>
  <si>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</si>
  <si>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</si>
  <si>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</si>
  <si>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</si>
  <si>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</si>
  <si>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</si>
  <si>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</si>
  <si>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</si>
  <si>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</si>
  <si>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</si>
  <si>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</si>
  <si>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</si>
  <si>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</si>
  <si>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</si>
  <si>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</si>
  <si>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</si>
  <si>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</si>
  <si>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</si>
  <si>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</si>
  <si>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</si>
  <si>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</si>
  <si>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</si>
  <si>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</si>
  <si>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</si>
  <si>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</si>
  <si>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</si>
  <si>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</si>
  <si>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</si>
  <si>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</si>
  <si>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</si>
  <si>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</si>
  <si>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</si>
  <si>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</si>
  <si>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</si>
  <si>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</si>
  <si>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</si>
  <si>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</si>
  <si>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</si>
  <si>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</si>
  <si>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</si>
  <si>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</si>
  <si>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</si>
  <si>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</si>
  <si>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</si>
  <si>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</si>
  <si>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</si>
  <si>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</si>
  <si>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</si>
  <si>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</si>
  <si>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</si>
  <si>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</si>
  <si>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</si>
  <si>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</si>
  <si>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</si>
  <si>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</si>
  <si>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</si>
  <si>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</si>
  <si>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</si>
  <si>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</si>
  <si>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</si>
  <si>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</si>
  <si>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</si>
  <si>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</si>
  <si>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</si>
  <si>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</si>
  <si>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</si>
  <si>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</si>
  <si>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</si>
  <si>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</si>
  <si>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</si>
  <si>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</si>
  <si>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</si>
  <si>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</si>
  <si>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</si>
  <si>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</si>
  <si>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</si>
  <si>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</si>
  <si>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</si>
  <si>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</si>
  <si>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</si>
  <si>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</si>
  <si>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</si>
  <si>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</si>
  <si>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</si>
  <si>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</si>
  <si>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</si>
  <si>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</si>
  <si>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</si>
  <si>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</si>
  <si>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</si>
  <si>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</si>
  <si>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</si>
  <si>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</si>
  <si>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</si>
  <si>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</si>
  <si>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</si>
  <si>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</si>
  <si>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</si>
  <si>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</si>
  <si>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</si>
  <si>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</si>
  <si>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</si>
  <si>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</si>
  <si>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</si>
  <si>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</si>
  <si>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</si>
  <si>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</si>
  <si>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</si>
  <si>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</si>
  <si>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</si>
  <si>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</si>
  <si>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</si>
  <si>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</si>
  <si>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</si>
  <si>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</si>
  <si>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</si>
  <si>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</si>
  <si>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</si>
  <si>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</si>
  <si>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</si>
  <si>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</si>
  <si>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</si>
  <si>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</si>
  <si>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</si>
  <si>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</si>
  <si>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</si>
  <si>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</si>
  <si>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</si>
  <si>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</si>
  <si>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</si>
  <si>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</si>
  <si>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</si>
  <si>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</si>
  <si>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</si>
  <si>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</si>
  <si>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</si>
  <si>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</si>
  <si>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</si>
  <si>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</si>
  <si>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</si>
  <si>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</si>
  <si>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</si>
  <si>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</si>
  <si>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</si>
  <si>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</si>
  <si>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</si>
  <si>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</si>
  <si>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</si>
  <si>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</si>
  <si>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</si>
  <si>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</si>
  <si>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</si>
  <si>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</si>
  <si>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</si>
  <si>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</si>
  <si>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</si>
  <si>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</si>
  <si>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</si>
  <si>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</si>
  <si>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</si>
  <si>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</si>
  <si>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</si>
  <si>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</si>
  <si>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</si>
  <si>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</si>
  <si>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</si>
  <si>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</si>
  <si>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</si>
  <si>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</si>
  <si>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</si>
  <si>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</si>
  <si>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</si>
  <si>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</si>
  <si>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</si>
  <si>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</si>
  <si>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</si>
  <si>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</si>
  <si>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</si>
  <si>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</si>
  <si>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</si>
  <si>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</si>
  <si>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</si>
  <si>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</si>
  <si>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</si>
  <si>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</si>
  <si>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</si>
  <si>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</si>
  <si>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</si>
  <si>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</si>
  <si>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</si>
  <si>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</si>
  <si>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</si>
  <si>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</si>
  <si>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</si>
  <si>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</si>
  <si>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</si>
  <si>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</si>
  <si>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</si>
  <si>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</si>
  <si>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</si>
  <si>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</si>
  <si>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</si>
  <si>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</si>
  <si>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</si>
  <si>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</si>
  <si>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</si>
  <si>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</si>
  <si>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</si>
  <si>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</si>
  <si>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</si>
  <si>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</si>
  <si>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</si>
  <si>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</si>
  <si>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</si>
  <si>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</si>
  <si>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</si>
  <si>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</si>
  <si>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</si>
  <si>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</si>
  <si>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</si>
  <si>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</si>
  <si>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</si>
  <si>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</si>
  <si>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</si>
  <si>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</si>
  <si>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</si>
  <si>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</si>
  <si>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</si>
  <si>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</si>
  <si>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</si>
  <si>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</si>
  <si>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</si>
  <si>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</si>
  <si>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</si>
  <si>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</si>
  <si>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</si>
  <si>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</si>
  <si>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</si>
  <si>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</si>
  <si>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</si>
  <si>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</si>
  <si>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</si>
  <si>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</si>
  <si>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</si>
  <si>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</si>
  <si>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</si>
  <si>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</si>
  <si>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</si>
  <si>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</si>
  <si>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</si>
  <si>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</si>
  <si>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</si>
  <si>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</si>
  <si>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</si>
  <si>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</si>
  <si>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</si>
  <si>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</si>
  <si>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</si>
  <si>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</si>
  <si>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</si>
  <si>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</si>
  <si>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</si>
  <si>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</si>
  <si>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</si>
  <si>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</si>
  <si>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</si>
  <si>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</si>
  <si>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</si>
  <si>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</si>
  <si>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</si>
  <si>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</si>
  <si>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</si>
  <si>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</si>
  <si>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</si>
  <si>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</si>
  <si>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</si>
  <si>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</si>
  <si>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</si>
  <si>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</si>
  <si>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</si>
  <si>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</si>
  <si>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</si>
  <si>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</si>
  <si>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</si>
  <si>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</si>
  <si>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</si>
  <si>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</si>
  <si>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</si>
  <si>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</si>
  <si>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</si>
  <si>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</si>
  <si>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</si>
  <si>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</si>
  <si>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</si>
  <si>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</si>
  <si>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</si>
  <si>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</si>
  <si>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</si>
  <si>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</si>
  <si>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</si>
  <si>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</si>
  <si>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</si>
  <si>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</si>
  <si>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</si>
  <si>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</si>
  <si>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</si>
  <si>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</si>
  <si>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</si>
  <si>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</si>
  <si>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</si>
  <si>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</si>
  <si>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</si>
  <si>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</si>
  <si>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</si>
  <si>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</si>
  <si>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</si>
  <si>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</si>
  <si>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</si>
  <si>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</si>
  <si>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</si>
  <si>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</si>
  <si>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</si>
  <si>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</si>
  <si>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</si>
  <si>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</si>
  <si>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</si>
  <si>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</si>
  <si>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</si>
  <si>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</si>
  <si>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</si>
  <si>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</si>
  <si>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</si>
  <si>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</si>
  <si>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</si>
  <si>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</si>
  <si>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</si>
  <si>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</si>
  <si>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</si>
  <si>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</si>
  <si>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</si>
  <si>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</si>
  <si>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</si>
  <si>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</si>
  <si>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</si>
  <si>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</si>
  <si>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</si>
  <si>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</si>
  <si>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</si>
  <si>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</si>
  <si>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</si>
  <si>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</si>
  <si>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</si>
  <si>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</si>
  <si>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</si>
  <si>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</si>
  <si>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</si>
  <si>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</si>
  <si>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</si>
  <si>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</si>
  <si>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</si>
  <si>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</si>
  <si>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</si>
  <si>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</si>
  <si>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</si>
  <si>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</si>
  <si>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</si>
  <si>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</si>
  <si>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</si>
  <si>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</si>
  <si>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</si>
  <si>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</si>
  <si>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</si>
  <si>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</si>
  <si>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</si>
  <si>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</si>
  <si>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</si>
  <si>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</si>
  <si>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</si>
  <si>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</si>
  <si>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</si>
  <si>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</si>
  <si>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</si>
  <si>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</si>
  <si>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</si>
  <si>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</si>
  <si>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</si>
  <si>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</si>
  <si>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</si>
  <si>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</si>
  <si>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</si>
  <si>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</si>
  <si>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</si>
  <si>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</si>
  <si>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</si>
  <si>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</si>
  <si>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</si>
  <si>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</si>
  <si>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</si>
  <si>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</si>
  <si>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</si>
  <si>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</si>
  <si>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</si>
  <si>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</si>
  <si>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</si>
  <si>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</si>
  <si>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</si>
  <si>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</si>
  <si>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</si>
  <si>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</si>
  <si>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</si>
  <si>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</si>
  <si>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</si>
  <si>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</si>
  <si>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</si>
  <si>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</si>
  <si>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</si>
  <si>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</si>
  <si>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</si>
  <si>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</si>
  <si>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</si>
  <si>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</si>
  <si>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</si>
  <si>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</si>
  <si>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</si>
  <si>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</si>
  <si>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</si>
  <si>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</si>
  <si>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</si>
  <si>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</si>
  <si>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</si>
  <si>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</si>
  <si>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</si>
  <si>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</si>
  <si>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</si>
  <si>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</si>
  <si>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</si>
  <si>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</si>
  <si>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</si>
  <si>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</si>
  <si>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</si>
  <si>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</si>
  <si>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</si>
  <si>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</si>
  <si>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</si>
  <si>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</si>
  <si>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</si>
  <si>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</si>
  <si>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</si>
  <si>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</si>
  <si>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</si>
  <si>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</si>
  <si>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</si>
  <si>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</si>
  <si>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</si>
  <si>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</si>
  <si>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</si>
  <si>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</si>
  <si>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</si>
  <si>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</si>
  <si>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</si>
  <si>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</si>
  <si>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</si>
  <si>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</si>
  <si>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</si>
  <si>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</si>
  <si>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</si>
  <si>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</si>
  <si>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</si>
  <si>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</si>
  <si>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</si>
  <si>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</si>
  <si>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</si>
  <si>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</si>
  <si>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</si>
  <si>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</si>
  <si>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</si>
  <si>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</si>
  <si>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</si>
  <si>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</si>
  <si>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</si>
  <si>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</si>
  <si>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</si>
  <si>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</si>
  <si>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</si>
  <si>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</si>
  <si>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</si>
  <si>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</si>
  <si>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</si>
  <si>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</si>
  <si>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</si>
  <si>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</si>
  <si>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</si>
  <si>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</si>
  <si>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</si>
  <si>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</si>
  <si>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</si>
  <si>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</si>
  <si>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</si>
  <si>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</si>
  <si>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</si>
  <si>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</si>
  <si>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</si>
  <si>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</si>
  <si>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</si>
  <si>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</si>
  <si>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</si>
  <si>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</si>
  <si>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</si>
  <si>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</si>
  <si>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</si>
  <si>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</si>
  <si>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</si>
  <si>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</si>
  <si>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</si>
  <si>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</si>
  <si>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</si>
  <si>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</si>
  <si>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</si>
  <si>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</si>
  <si>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</si>
  <si>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</si>
  <si>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</si>
  <si>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</si>
  <si>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</si>
  <si>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</si>
  <si>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</si>
  <si>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</si>
  <si>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</si>
  <si>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</si>
  <si>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</si>
  <si>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</si>
  <si>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</si>
  <si>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</si>
  <si>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</si>
  <si>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</si>
  <si>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</si>
  <si>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</si>
  <si>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</si>
  <si>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</si>
  <si>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</si>
  <si>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</si>
  <si>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</si>
  <si>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</si>
  <si>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</si>
  <si>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</si>
  <si>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</si>
  <si>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</si>
  <si>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</si>
  <si>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</si>
  <si>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</si>
  <si>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</si>
  <si>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</si>
  <si>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</si>
  <si>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</si>
  <si>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</si>
  <si>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</si>
  <si>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</si>
  <si>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</si>
  <si>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</si>
  <si>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</si>
  <si>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</si>
  <si>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</si>
  <si>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</si>
  <si>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</si>
  <si>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</si>
  <si>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</si>
  <si>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</si>
  <si>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</si>
  <si>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</si>
  <si>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</si>
  <si>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</si>
  <si>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</si>
  <si>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</si>
  <si>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</si>
  <si>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</si>
  <si>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</si>
  <si>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</si>
  <si>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</si>
  <si>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</si>
  <si>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</si>
  <si>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</si>
  <si>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</si>
  <si>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</si>
  <si>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</si>
  <si>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</si>
  <si>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</si>
  <si>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</si>
  <si>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</si>
  <si>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</si>
  <si>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</si>
  <si>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</si>
  <si>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</si>
  <si>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</si>
  <si>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</si>
  <si>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</si>
  <si>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</si>
  <si>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</si>
  <si>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</si>
  <si>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</si>
  <si>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</si>
  <si>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</si>
  <si>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</si>
  <si>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</si>
  <si>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</si>
  <si>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</si>
  <si>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</si>
  <si>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</si>
  <si>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</si>
  <si>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</si>
  <si>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</si>
  <si>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</si>
  <si>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</si>
  <si>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</si>
  <si>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</si>
  <si>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</si>
  <si>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</si>
  <si>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</si>
  <si>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</si>
  <si>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</si>
  <si>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</si>
  <si>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</si>
  <si>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</si>
  <si>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</si>
  <si>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</si>
  <si>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</si>
  <si>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</si>
  <si>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</si>
  <si>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</si>
  <si>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</si>
  <si>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</si>
  <si>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</si>
  <si>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</si>
  <si>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</si>
  <si>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</si>
  <si>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</si>
  <si>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</si>
  <si>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</si>
  <si>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</si>
  <si>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</si>
  <si>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</si>
  <si>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</si>
  <si>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</si>
  <si>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</si>
  <si>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</si>
  <si>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</si>
  <si>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</si>
  <si>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</si>
  <si>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</si>
  <si>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</si>
  <si>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</si>
  <si>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</si>
  <si>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</si>
  <si>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</si>
  <si>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</si>
  <si>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</si>
  <si>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</si>
  <si>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</si>
  <si>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</si>
  <si>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</si>
  <si>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</si>
  <si>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</si>
  <si>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</si>
  <si>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</si>
  <si>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</si>
  <si>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</si>
  <si>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</si>
  <si>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</si>
  <si>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</si>
  <si>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</si>
  <si>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</si>
  <si>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</si>
  <si>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</si>
  <si>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</si>
  <si>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</si>
  <si>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</si>
  <si>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</si>
  <si>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</si>
  <si>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</si>
  <si>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</si>
  <si>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</si>
  <si>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</si>
  <si>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</si>
  <si>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</si>
  <si>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</si>
  <si>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</si>
  <si>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</si>
  <si>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</si>
  <si>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</si>
  <si>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</si>
  <si>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</si>
  <si>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</si>
  <si>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</si>
  <si>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</si>
  <si>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</si>
  <si>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</si>
  <si>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</si>
  <si>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</si>
  <si>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</si>
  <si>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</si>
  <si>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</si>
  <si>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</si>
  <si>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</si>
  <si>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</si>
  <si>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</si>
  <si>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</si>
  <si>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</si>
  <si>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</si>
  <si>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</si>
  <si>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</si>
  <si>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</si>
  <si>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</si>
  <si>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</si>
  <si>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</si>
  <si>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</si>
  <si>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</si>
  <si>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</si>
  <si>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</si>
  <si>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</si>
  <si>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</si>
  <si>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</si>
  <si>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</si>
  <si>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</si>
  <si>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</si>
  <si>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</si>
  <si>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</si>
  <si>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</si>
  <si>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</si>
  <si>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</si>
  <si>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</si>
  <si>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</si>
  <si>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</si>
  <si>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</si>
  <si>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</si>
  <si>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</si>
  <si>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</si>
  <si>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</si>
  <si>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</si>
  <si>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</si>
  <si>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</si>
  <si>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</si>
  <si>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</si>
  <si>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</si>
  <si>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</si>
  <si>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</si>
  <si>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</si>
  <si>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</si>
  <si>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</si>
  <si>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</si>
  <si>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</si>
  <si>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</si>
  <si>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</si>
  <si>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</si>
  <si>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</si>
  <si>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</si>
  <si>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</si>
  <si>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</si>
  <si>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</si>
  <si>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</si>
  <si>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</si>
  <si>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</si>
  <si>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</si>
  <si>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</si>
  <si>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</si>
  <si>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</si>
  <si>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</si>
  <si>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</si>
  <si>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</si>
  <si>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</si>
  <si>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</si>
  <si>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</si>
  <si>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</si>
  <si>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</si>
  <si>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</si>
  <si>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</si>
  <si>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</si>
  <si>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</si>
  <si>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</si>
  <si>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</si>
  <si>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</si>
  <si>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</si>
  <si>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</si>
  <si>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</si>
  <si>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</si>
  <si>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</si>
  <si>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</si>
  <si>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</si>
  <si>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</si>
  <si>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</si>
  <si>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</si>
  <si>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</si>
  <si>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</si>
  <si>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</si>
  <si>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</si>
  <si>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</si>
  <si>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</si>
  <si>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</si>
  <si>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</si>
  <si>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</si>
  <si>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</si>
  <si>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</si>
  <si>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</si>
  <si>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</si>
  <si>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</si>
  <si>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</si>
  <si>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</si>
  <si>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</si>
  <si>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</si>
  <si>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</si>
  <si>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</si>
  <si>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</si>
  <si>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</si>
  <si>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</si>
  <si>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</si>
  <si>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</si>
  <si>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</si>
  <si>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</si>
  <si>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</si>
  <si>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</si>
  <si>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</si>
  <si>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</si>
  <si>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</si>
  <si>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</si>
  <si>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</si>
  <si>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</si>
  <si>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</si>
  <si>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</si>
  <si>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</si>
  <si>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</si>
  <si>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</si>
  <si>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</si>
  <si>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</si>
  <si>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</si>
  <si>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</si>
  <si>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</si>
  <si>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</si>
  <si>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</si>
  <si>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</si>
  <si>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</si>
  <si>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</si>
  <si>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</si>
  <si>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</si>
  <si>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</si>
  <si>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</si>
  <si>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</si>
  <si>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</si>
  <si>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</si>
  <si>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</si>
  <si>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</si>
  <si>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</si>
  <si>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</si>
  <si>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</si>
  <si>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</si>
  <si>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</si>
  <si>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</si>
  <si>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</si>
  <si>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</si>
  <si>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</si>
  <si>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</si>
  <si>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</si>
  <si>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</si>
  <si>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</si>
  <si>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</si>
  <si>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</si>
  <si>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</si>
  <si>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</si>
  <si>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</si>
  <si>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</si>
  <si>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</si>
  <si>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</si>
  <si>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</si>
  <si>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</si>
  <si>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</si>
  <si>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</si>
  <si>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</si>
  <si>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</si>
  <si>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</si>
  <si>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</si>
  <si>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</si>
  <si>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</si>
  <si>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</si>
  <si>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</si>
  <si>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</si>
  <si>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</si>
  <si>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</si>
  <si>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</si>
  <si>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</si>
  <si>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</si>
  <si>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</si>
  <si>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</si>
  <si>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</si>
  <si>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</si>
  <si>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</si>
  <si>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</si>
  <si>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</si>
  <si>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</si>
  <si>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</si>
  <si>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</si>
  <si>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</si>
  <si>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</si>
  <si>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</si>
  <si>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</si>
  <si>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</si>
  <si>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</si>
  <si>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</si>
  <si>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</si>
  <si>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</si>
  <si>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</si>
  <si>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</si>
  <si>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</si>
  <si>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</si>
  <si>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</si>
  <si>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</si>
  <si>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</si>
  <si>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</si>
  <si>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</si>
  <si>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</si>
  <si>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</si>
  <si>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</si>
  <si>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</si>
  <si>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</si>
  <si>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</si>
  <si>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</si>
  <si>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</si>
  <si>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</si>
  <si>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</si>
  <si>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</si>
  <si>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</si>
  <si>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</si>
  <si>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</si>
  <si>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</si>
  <si>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</si>
  <si>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</si>
  <si>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</si>
  <si>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</si>
  <si>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</si>
  <si>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</si>
  <si>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</si>
  <si>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</si>
  <si>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</si>
  <si>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</si>
  <si>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</si>
  <si>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</si>
  <si>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</si>
  <si>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</si>
  <si>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</si>
  <si>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</si>
  <si>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</si>
  <si>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</si>
  <si>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</si>
  <si>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</si>
  <si>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</si>
  <si>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</si>
  <si>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</si>
  <si>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</si>
  <si>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</si>
  <si>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</si>
  <si>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</si>
  <si>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</si>
  <si>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</si>
  <si>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</si>
  <si>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</si>
  <si>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</si>
  <si>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</si>
  <si>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</si>
  <si>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</si>
  <si>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</si>
  <si>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</si>
  <si>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</si>
  <si>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</si>
  <si>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</si>
  <si>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</si>
  <si>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</si>
  <si>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</si>
  <si>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</si>
  <si>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</si>
  <si>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</si>
  <si>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</si>
  <si>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</si>
  <si>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</si>
  <si>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</si>
  <si>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</si>
  <si>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</si>
  <si>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</si>
  <si>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</si>
  <si>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</si>
  <si>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</si>
  <si>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</si>
  <si>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</si>
  <si>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</si>
  <si>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</si>
  <si>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</si>
  <si>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</si>
  <si>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</si>
  <si>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</si>
  <si>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</si>
  <si>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</si>
  <si>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</si>
  <si>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</si>
  <si>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</si>
  <si>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</si>
  <si>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</si>
  <si>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</si>
  <si>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</si>
  <si>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</si>
  <si>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</si>
  <si>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</si>
  <si>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</si>
  <si>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</si>
  <si>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</si>
  <si>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</si>
  <si>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</si>
  <si>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</si>
  <si>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</si>
  <si>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</si>
  <si>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</si>
  <si>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</si>
  <si>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</si>
  <si>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</si>
  <si>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</si>
  <si>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</si>
  <si>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</si>
  <si>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</si>
  <si>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</si>
  <si>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</si>
  <si>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</si>
  <si>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</si>
  <si>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</si>
  <si>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</si>
  <si>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</si>
  <si>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</si>
  <si>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</si>
  <si>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</si>
  <si>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</si>
  <si>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</si>
  <si>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</si>
  <si>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</si>
  <si>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</si>
  <si>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</si>
  <si>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</si>
  <si>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</si>
  <si>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</si>
  <si>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</si>
  <si>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</si>
  <si>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</si>
  <si>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</si>
  <si>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</si>
  <si>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</si>
  <si>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</si>
  <si>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</si>
  <si>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</si>
  <si>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</si>
  <si>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</si>
  <si>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</si>
  <si>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</si>
  <si>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</si>
  <si>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</si>
  <si>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</si>
  <si>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</si>
  <si>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</si>
  <si>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</si>
  <si>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</si>
  <si>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</si>
  <si>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</si>
  <si>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</si>
  <si>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</si>
  <si>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</si>
  <si>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</si>
  <si>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</si>
  <si>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</si>
  <si>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</si>
  <si>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</si>
  <si>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</si>
  <si>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</si>
  <si>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</si>
  <si>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</si>
  <si>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</si>
  <si>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</si>
  <si>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</si>
  <si>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</si>
  <si>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</si>
  <si>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</si>
  <si>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</si>
  <si>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</si>
  <si>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</si>
  <si>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</si>
  <si>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</si>
  <si>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</si>
  <si>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</si>
  <si>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</si>
  <si>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</si>
  <si>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</si>
  <si>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</si>
  <si>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</si>
  <si>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</si>
  <si>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</si>
  <si>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</si>
  <si>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</si>
  <si>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</si>
  <si>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</si>
  <si>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</si>
  <si>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</si>
  <si>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</si>
  <si>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</si>
  <si>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</si>
  <si>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</si>
  <si>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</si>
  <si>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</si>
  <si>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</si>
  <si>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</si>
  <si>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</si>
  <si>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</si>
  <si>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</si>
  <si>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</si>
  <si>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</si>
  <si>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</si>
  <si>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</si>
  <si>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</si>
  <si>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</si>
  <si>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</si>
  <si>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</si>
  <si>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</si>
  <si>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</si>
  <si>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</si>
  <si>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</si>
  <si>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</si>
  <si>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</si>
  <si>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</si>
  <si>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</si>
  <si>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</si>
  <si>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</si>
  <si>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</si>
  <si>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</si>
  <si>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</si>
  <si>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</si>
  <si>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</si>
  <si>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</si>
  <si>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</si>
  <si>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</si>
  <si>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</si>
  <si>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</si>
  <si>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</si>
  <si>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</si>
  <si>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</si>
  <si>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</si>
  <si>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</si>
  <si>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</si>
  <si>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</si>
  <si>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</si>
  <si>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</si>
  <si>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</si>
  <si>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</si>
  <si>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</si>
  <si>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</si>
  <si>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</si>
  <si>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</si>
  <si>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</si>
  <si>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</si>
  <si>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</si>
  <si>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</si>
  <si>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</si>
  <si>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</si>
  <si>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</si>
  <si>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</si>
  <si>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</si>
  <si>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</si>
  <si>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</si>
  <si>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</si>
  <si>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</si>
  <si>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</si>
  <si>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</si>
  <si>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</si>
  <si>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</si>
  <si>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</si>
  <si>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</si>
  <si>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</si>
  <si>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</si>
  <si>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</si>
  <si>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</si>
  <si>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</si>
  <si>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</si>
  <si>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</si>
  <si>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</si>
  <si>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</si>
  <si>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</si>
  <si>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</si>
  <si>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</si>
  <si>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</si>
  <si>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</si>
  <si>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</si>
  <si>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</si>
  <si>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</si>
  <si>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</si>
  <si>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</si>
  <si>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</si>
  <si>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</si>
  <si>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</si>
  <si>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</si>
  <si>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</si>
  <si>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</si>
  <si>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</si>
  <si>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</si>
  <si>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</si>
  <si>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</si>
  <si>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</si>
  <si>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</si>
  <si>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</si>
  <si>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</si>
  <si>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</si>
  <si>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</si>
  <si>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</si>
  <si>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</si>
  <si>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</si>
  <si>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</si>
  <si>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</si>
  <si>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</si>
  <si>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</si>
  <si>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</si>
  <si>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</si>
  <si>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</si>
  <si>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</si>
  <si>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</si>
  <si>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</si>
  <si>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</si>
  <si>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</si>
  <si>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</si>
  <si>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</si>
  <si>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</si>
  <si>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</si>
  <si>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</si>
  <si>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</si>
  <si>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</si>
  <si>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</si>
  <si>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</si>
  <si>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</si>
  <si>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</si>
  <si>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</si>
  <si>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</si>
  <si>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</si>
  <si>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</si>
  <si>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</si>
  <si>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</si>
  <si>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</si>
  <si>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</si>
  <si>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</si>
  <si>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</si>
  <si>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</si>
  <si>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</si>
  <si>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</si>
  <si>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</si>
  <si>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</si>
  <si>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</si>
  <si>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</si>
  <si>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</si>
  <si>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</si>
  <si>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</si>
  <si>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</si>
  <si>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</si>
  <si>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</si>
  <si>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</si>
  <si>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</si>
  <si>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</si>
  <si>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</si>
  <si>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</si>
  <si>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</si>
  <si>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</si>
  <si>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</si>
  <si>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</si>
  <si>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</si>
  <si>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</si>
  <si>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</si>
  <si>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</si>
  <si>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</si>
  <si>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</si>
  <si>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</si>
  <si>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</si>
  <si>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</si>
  <si>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</si>
  <si>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</si>
  <si>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</si>
  <si>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</si>
  <si>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</si>
  <si>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</si>
  <si>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</si>
  <si>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</si>
  <si>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</si>
  <si>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</si>
  <si>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</si>
  <si>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</si>
  <si>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</si>
  <si>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</si>
  <si>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</si>
  <si>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</si>
  <si>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</si>
  <si>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</si>
  <si>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</si>
  <si>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</si>
  <si>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</si>
  <si>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</si>
  <si>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</si>
  <si>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</si>
  <si>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</si>
  <si>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</si>
  <si>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</si>
  <si>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</si>
  <si>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</si>
  <si>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</si>
  <si>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</si>
  <si>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</si>
  <si>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</si>
  <si>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</si>
  <si>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</si>
  <si>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</si>
  <si>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</si>
  <si>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</si>
  <si>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</si>
  <si>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</si>
  <si>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</si>
  <si>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</si>
  <si>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</si>
  <si>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</si>
  <si>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</si>
  <si>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</si>
  <si>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</si>
  <si>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</si>
  <si>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</si>
  <si>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</si>
  <si>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</si>
  <si>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</si>
  <si>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</si>
  <si>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</si>
  <si>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</si>
  <si>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</si>
  <si>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</si>
  <si>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</si>
  <si>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</si>
  <si>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</si>
  <si>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</si>
  <si>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</si>
  <si>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</si>
  <si>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</si>
  <si>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</si>
  <si>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</si>
  <si>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</si>
  <si>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</si>
  <si>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</si>
  <si>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</si>
  <si>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</si>
  <si>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</si>
  <si>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</si>
  <si>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</si>
  <si>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</si>
  <si>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</si>
  <si>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</si>
  <si>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</si>
  <si>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</si>
  <si>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</si>
  <si>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</si>
  <si>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</si>
  <si>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</si>
  <si>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</si>
  <si>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</si>
  <si>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</si>
  <si>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</si>
  <si>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</si>
  <si>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</si>
  <si>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</si>
  <si>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</si>
  <si>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</si>
  <si>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</si>
  <si>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</si>
  <si>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</si>
  <si>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</si>
  <si>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</si>
  <si>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</si>
  <si>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</si>
  <si>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</si>
  <si>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</si>
  <si>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</si>
  <si>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</si>
  <si>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</si>
  <si>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</si>
  <si>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</si>
  <si>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</si>
  <si>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</si>
  <si>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</si>
  <si>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</si>
  <si>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</si>
  <si>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</si>
  <si>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</si>
  <si>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</si>
  <si>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</si>
  <si>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</si>
  <si>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</si>
  <si>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</si>
  <si>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</si>
  <si>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</si>
  <si>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</si>
  <si>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</si>
  <si>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</si>
  <si>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</si>
  <si>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</si>
  <si>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</si>
  <si>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</si>
  <si>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</si>
  <si>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</si>
  <si>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</si>
  <si>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</si>
  <si>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</si>
  <si>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</si>
  <si>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</si>
  <si>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</si>
  <si>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</si>
  <si>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</si>
  <si>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</si>
  <si>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</si>
  <si>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</si>
  <si>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</si>
  <si>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</si>
  <si>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</si>
  <si>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</si>
  <si>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</si>
  <si>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</si>
  <si>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</si>
  <si>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</si>
  <si>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</si>
  <si>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</si>
  <si>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</si>
  <si>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</si>
  <si>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</si>
  <si>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</si>
  <si>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</si>
  <si>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</si>
  <si>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</si>
  <si>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</si>
  <si>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</si>
  <si>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</si>
  <si>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</si>
  <si>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</si>
  <si>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</si>
  <si>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</si>
  <si>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</si>
  <si>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</si>
  <si>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</si>
  <si>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</si>
  <si>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</si>
  <si>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</si>
  <si>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</si>
  <si>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</si>
  <si>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</si>
  <si>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</si>
  <si>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</si>
  <si>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</si>
  <si>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</si>
  <si>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</si>
  <si>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</si>
  <si>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</si>
  <si>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</si>
  <si>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</si>
  <si>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</si>
  <si>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</si>
  <si>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</si>
  <si>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</si>
  <si>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</si>
  <si>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</si>
  <si>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</si>
  <si>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</si>
  <si>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</si>
  <si>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</si>
  <si>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</si>
  <si>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</si>
  <si>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</si>
  <si>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</si>
  <si>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</si>
  <si>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</si>
  <si>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</si>
  <si>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</si>
  <si>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</si>
  <si>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</si>
  <si>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</si>
  <si>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</si>
  <si>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</si>
  <si>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</si>
  <si>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</si>
  <si>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</si>
  <si>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</si>
  <si>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</si>
  <si>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</si>
  <si>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</si>
  <si>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</si>
  <si>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</si>
  <si>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</si>
  <si>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</si>
  <si>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</si>
  <si>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</si>
  <si>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</si>
  <si>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</si>
  <si>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</si>
  <si>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</si>
  <si>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</si>
  <si>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</si>
  <si>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</si>
  <si>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</si>
  <si>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</si>
  <si>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</si>
  <si>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</si>
  <si>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</si>
  <si>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</si>
  <si>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</si>
  <si>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</si>
  <si>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</si>
  <si>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</si>
  <si>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</si>
  <si>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</si>
  <si>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</si>
  <si>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</si>
  <si>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</si>
  <si>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</si>
  <si>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</si>
  <si>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</si>
  <si>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</si>
  <si>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</si>
  <si>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</si>
  <si>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</si>
  <si>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</si>
  <si>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</si>
  <si>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</si>
  <si>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</si>
  <si>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</si>
  <si>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</si>
  <si>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</si>
  <si>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</si>
  <si>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</si>
  <si>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</si>
  <si>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</si>
  <si>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</si>
  <si>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</si>
  <si>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</si>
  <si>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</si>
  <si>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</si>
  <si>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</si>
  <si>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</si>
  <si>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</si>
  <si>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</si>
  <si>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</si>
  <si>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</si>
  <si>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</si>
  <si>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</si>
  <si>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</si>
  <si>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</si>
  <si>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</si>
  <si>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</si>
  <si>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</si>
  <si>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</si>
  <si>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</si>
  <si>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</si>
  <si>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</si>
  <si>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</si>
  <si>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</si>
  <si>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</si>
  <si>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</si>
  <si>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</si>
  <si>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</si>
  <si>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</si>
  <si>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</si>
  <si>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</si>
  <si>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</si>
  <si>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</si>
  <si>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</si>
  <si>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</si>
  <si>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</si>
  <si>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</si>
  <si>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</si>
  <si>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</si>
  <si>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</si>
  <si>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</si>
  <si>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</si>
  <si>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</si>
  <si>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</si>
  <si>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</si>
  <si>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</si>
  <si>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</si>
  <si>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</si>
  <si>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</si>
  <si>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</si>
  <si>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</si>
  <si>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</si>
  <si>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</si>
  <si>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</si>
  <si>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</si>
  <si>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</si>
  <si>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</si>
  <si>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</si>
  <si>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</si>
  <si>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</si>
  <si>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</si>
  <si>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</si>
  <si>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</si>
  <si>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</si>
  <si>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</si>
  <si>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</si>
  <si>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</si>
  <si>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</si>
  <si>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</si>
  <si>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</si>
  <si>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</si>
  <si>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</si>
  <si>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</si>
  <si>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</si>
  <si>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</si>
  <si>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</si>
  <si>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</si>
  <si>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</si>
  <si>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</si>
  <si>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</si>
  <si>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</si>
  <si>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</si>
  <si>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</si>
  <si>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</si>
  <si>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</si>
  <si>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</si>
  <si>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</si>
  <si>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</si>
  <si>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</si>
  <si>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</si>
  <si>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</si>
  <si>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</si>
  <si>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</si>
  <si>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</si>
  <si>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</si>
  <si>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</si>
  <si>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</si>
  <si>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</si>
  <si>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</si>
  <si>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</si>
  <si>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</si>
  <si>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</si>
  <si>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</si>
  <si>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</si>
  <si>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</si>
  <si>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</si>
  <si>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</si>
  <si>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</si>
  <si>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</si>
  <si>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</si>
  <si>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</si>
  <si>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</si>
  <si>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</si>
  <si>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</si>
  <si>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</si>
  <si>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</si>
  <si>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</si>
  <si>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</si>
  <si>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</si>
  <si>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</si>
  <si>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</si>
  <si>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</si>
  <si>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</si>
  <si>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</si>
  <si>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</si>
  <si>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</si>
  <si>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</si>
  <si>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</si>
  <si>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</si>
  <si>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</si>
  <si>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</si>
  <si>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</si>
  <si>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</si>
  <si>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</si>
  <si>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</si>
  <si>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</si>
  <si>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</si>
  <si>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</si>
  <si>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</si>
  <si>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</si>
  <si>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</si>
  <si>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</si>
  <si>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</si>
  <si>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</si>
  <si>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</si>
  <si>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</si>
  <si>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</si>
  <si>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</si>
  <si>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</si>
  <si>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</si>
  <si>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</si>
  <si>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</si>
  <si>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</si>
  <si>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</si>
  <si>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</si>
  <si>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</si>
  <si>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</si>
  <si>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</si>
  <si>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</si>
  <si>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</si>
  <si>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</si>
  <si>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</si>
  <si>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</si>
  <si>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</si>
  <si>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</si>
  <si>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</si>
  <si>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</si>
  <si>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</si>
  <si>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</si>
  <si>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</si>
  <si>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</si>
  <si>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</si>
  <si>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</si>
  <si>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</si>
  <si>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</si>
  <si>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</si>
  <si>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</si>
  <si>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</si>
  <si>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</si>
  <si>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</si>
  <si>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</si>
  <si>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</si>
  <si>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</si>
  <si>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</si>
  <si>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</si>
  <si>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</si>
  <si>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</si>
  <si>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</si>
  <si>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</si>
  <si>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</si>
  <si>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</si>
  <si>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</si>
  <si>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</si>
  <si>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</si>
  <si>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</si>
  <si>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</si>
  <si>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</si>
  <si>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</si>
  <si>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</si>
  <si>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</si>
  <si>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</si>
  <si>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</si>
  <si>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</si>
  <si>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</si>
  <si>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</si>
  <si>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</si>
  <si>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</si>
  <si>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</si>
  <si>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</si>
  <si>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</si>
  <si>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</si>
  <si>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</si>
  <si>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</si>
  <si>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</si>
  <si>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</si>
  <si>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</si>
  <si>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</si>
  <si>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</si>
  <si>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</si>
  <si>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</si>
  <si>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</si>
  <si>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</si>
  <si>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</si>
  <si>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</si>
  <si>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</si>
  <si>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</si>
  <si>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</si>
  <si>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</si>
  <si>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</si>
  <si>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</si>
  <si>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</si>
  <si>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</si>
  <si>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</si>
  <si>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</si>
  <si>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</si>
  <si>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</si>
  <si>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</si>
  <si>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</si>
  <si>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</si>
  <si>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</si>
  <si>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</si>
  <si>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</si>
  <si>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</si>
  <si>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</si>
  <si>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</si>
  <si>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</si>
  <si>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</si>
  <si>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</si>
  <si>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</si>
  <si>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</si>
  <si>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</si>
  <si>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</si>
  <si>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</si>
  <si>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</si>
  <si>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</si>
  <si>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</si>
  <si>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</si>
  <si>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</si>
  <si>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</si>
  <si>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</si>
  <si>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</si>
  <si>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</si>
  <si>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</si>
  <si>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</si>
  <si>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</si>
  <si>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</si>
  <si>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</si>
  <si>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</si>
  <si>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</si>
  <si>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</si>
  <si>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</si>
  <si>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</si>
  <si>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</si>
  <si>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</si>
  <si>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</si>
  <si>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</si>
  <si>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</si>
  <si>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</si>
  <si>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</si>
  <si>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</si>
  <si>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</si>
  <si>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</si>
  <si>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</si>
  <si>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</si>
  <si>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</si>
  <si>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</si>
  <si>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</si>
  <si>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</si>
  <si>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</si>
  <si>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</si>
  <si>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</si>
  <si>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</si>
  <si>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</si>
  <si>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</si>
  <si>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</si>
  <si>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</si>
  <si>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</si>
  <si>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</si>
  <si>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</si>
  <si>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</si>
  <si>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</si>
  <si>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</si>
  <si>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</si>
  <si>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</si>
  <si>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</si>
  <si>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</si>
  <si>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</si>
  <si>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</si>
  <si>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</si>
  <si>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</si>
  <si>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</si>
  <si>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</si>
  <si>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</si>
  <si>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</si>
  <si>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</si>
  <si>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</si>
  <si>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</si>
  <si>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</si>
  <si>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</si>
  <si>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</si>
  <si>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</si>
  <si>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</si>
  <si>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</si>
  <si>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</si>
  <si>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</si>
  <si>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</si>
  <si>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</si>
  <si>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</si>
  <si>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</si>
  <si>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</si>
  <si>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</si>
  <si>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</si>
  <si>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</si>
  <si>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</si>
  <si>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</si>
  <si>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</si>
  <si>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</si>
  <si>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</si>
  <si>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</si>
  <si>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</si>
  <si>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</si>
  <si>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</si>
  <si>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</si>
  <si>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</si>
  <si>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</si>
  <si>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</si>
  <si>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</si>
  <si>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</si>
  <si>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</si>
  <si>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</si>
  <si>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</si>
  <si>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</si>
  <si>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</si>
  <si>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</si>
  <si>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</si>
  <si>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</si>
  <si>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</si>
  <si>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</si>
  <si>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</si>
  <si>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</si>
  <si>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</si>
  <si>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</si>
  <si>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</si>
  <si>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</si>
  <si>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</si>
  <si>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</si>
  <si>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</si>
  <si>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</si>
  <si>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</si>
  <si>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</si>
  <si>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</si>
  <si>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</si>
  <si>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</si>
  <si>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</si>
  <si>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</si>
  <si>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</si>
  <si>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</si>
  <si>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</si>
  <si>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</si>
  <si>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</si>
  <si>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</si>
  <si>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</si>
  <si>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</si>
  <si>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</si>
  <si>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</si>
  <si>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</si>
  <si>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</si>
  <si>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</si>
  <si>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</si>
  <si>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</si>
  <si>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</si>
  <si>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</si>
  <si>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</si>
  <si>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</si>
  <si>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</si>
  <si>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</si>
  <si>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</si>
  <si>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</si>
  <si>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</si>
  <si>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</si>
  <si>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</si>
  <si>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</si>
  <si>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</si>
  <si>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</si>
  <si>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</si>
  <si>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</si>
  <si>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</si>
  <si>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</si>
  <si>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</si>
  <si>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</si>
  <si>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</si>
  <si>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</si>
  <si>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</si>
  <si>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</si>
  <si>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</si>
  <si>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</si>
  <si>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</si>
  <si>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</si>
  <si>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</si>
  <si>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</si>
  <si>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</si>
  <si>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</si>
  <si>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</si>
  <si>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</si>
  <si>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</si>
  <si>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</si>
  <si>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</si>
  <si>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</si>
  <si>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</si>
  <si>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</si>
  <si>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</si>
  <si>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</si>
  <si>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</si>
  <si>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</si>
  <si>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</si>
  <si>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</si>
  <si>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</si>
  <si>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</si>
  <si>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</si>
  <si>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</si>
  <si>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</si>
  <si>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</si>
  <si>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</si>
  <si>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</si>
  <si>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</si>
  <si>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</si>
  <si>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</si>
  <si>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</si>
  <si>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</si>
  <si>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</si>
  <si>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</si>
  <si>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</si>
  <si>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</si>
  <si>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</si>
  <si>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</si>
  <si>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</si>
  <si>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</si>
  <si>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</si>
  <si>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</si>
  <si>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</si>
  <si>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</si>
  <si>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</si>
  <si>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</si>
  <si>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</si>
  <si>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</si>
  <si>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</si>
  <si>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</si>
  <si>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</si>
  <si>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</si>
  <si>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</si>
  <si>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</si>
  <si>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</si>
  <si>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</si>
  <si>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</si>
  <si>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</si>
  <si>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</si>
  <si>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</si>
  <si>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</si>
  <si>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</si>
  <si>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</si>
  <si>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</si>
  <si>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</si>
  <si>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</si>
  <si>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</si>
  <si>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</si>
  <si>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</si>
  <si>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</si>
  <si>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</si>
  <si>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</si>
  <si>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</si>
  <si>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</si>
  <si>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</si>
  <si>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</si>
  <si>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</si>
  <si>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</si>
  <si>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</si>
  <si>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</si>
  <si>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</si>
  <si>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</si>
  <si>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</si>
  <si>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</si>
  <si>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</si>
  <si>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</si>
  <si>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</si>
  <si>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</si>
  <si>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</si>
  <si>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</si>
  <si>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</si>
  <si>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</si>
  <si>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</si>
  <si>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</si>
  <si>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</si>
  <si>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</si>
  <si>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</si>
  <si>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</si>
  <si>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</si>
  <si>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</si>
  <si>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</si>
  <si>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</si>
  <si>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</si>
  <si>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</si>
  <si>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</si>
  <si>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</si>
  <si>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</si>
  <si>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</si>
  <si>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</si>
  <si>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</si>
  <si>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</si>
  <si>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</si>
  <si>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</si>
  <si>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</si>
  <si>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</si>
  <si>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</si>
  <si>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</si>
  <si>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</si>
  <si>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</si>
  <si>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</si>
  <si>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</si>
  <si>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</si>
  <si>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</si>
  <si>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</si>
  <si>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</si>
  <si>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</si>
  <si>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</si>
  <si>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</si>
  <si>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</si>
  <si>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</si>
  <si>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</si>
  <si>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</si>
  <si>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</si>
  <si>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</si>
  <si>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</si>
  <si>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</si>
  <si>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</si>
  <si>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</si>
  <si>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</si>
  <si>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</si>
  <si>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</si>
  <si>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</si>
  <si>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</si>
  <si>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</si>
  <si>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</si>
  <si>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</si>
  <si>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</si>
  <si>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</si>
  <si>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</si>
  <si>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</si>
  <si>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</si>
  <si>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</si>
  <si>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</si>
  <si>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</si>
  <si>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</si>
  <si>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</si>
  <si>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</si>
  <si>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</si>
  <si>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</si>
  <si>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</si>
  <si>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</si>
  <si>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</si>
  <si>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</si>
  <si>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</si>
  <si>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</si>
  <si>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</si>
  <si>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</si>
  <si>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</si>
  <si>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</si>
  <si>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</si>
  <si>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</si>
  <si>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</si>
  <si>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</si>
  <si>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</si>
  <si>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</si>
  <si>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</si>
  <si>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</si>
  <si>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</si>
  <si>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</si>
  <si>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</si>
  <si>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</si>
  <si>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</si>
  <si>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</si>
  <si>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</si>
  <si>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</si>
  <si>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</si>
  <si>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</si>
  <si>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</si>
  <si>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</si>
  <si>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</si>
  <si>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</si>
  <si>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</si>
  <si>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</si>
  <si>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</si>
  <si>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</si>
  <si>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</si>
  <si>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</si>
  <si>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</si>
  <si>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</si>
  <si>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</si>
  <si>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</si>
  <si>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</si>
  <si>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</si>
  <si>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</si>
  <si>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</si>
  <si>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</si>
  <si>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</si>
  <si>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</si>
  <si>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</si>
  <si>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</si>
  <si>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</si>
  <si>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</si>
  <si>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</si>
  <si>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</si>
  <si>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</si>
  <si>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</si>
  <si>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</si>
  <si>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</si>
  <si>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</si>
  <si>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</si>
  <si>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</si>
  <si>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</si>
  <si>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</si>
  <si>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</si>
  <si>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</si>
  <si>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</si>
  <si>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</si>
  <si>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</si>
  <si>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</si>
  <si>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</si>
  <si>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</si>
  <si>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</si>
  <si>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</si>
  <si>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</si>
  <si>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</si>
  <si>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</si>
  <si>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</si>
  <si>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</si>
  <si>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</si>
  <si>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</si>
  <si>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</si>
  <si>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</si>
  <si>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</si>
  <si>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</si>
  <si>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</si>
  <si>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</si>
  <si>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</si>
  <si>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</si>
  <si>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</si>
  <si>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</si>
  <si>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</si>
  <si>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</si>
  <si>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</si>
  <si>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</si>
  <si>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</si>
  <si>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</si>
  <si>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</si>
  <si>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</si>
  <si>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</si>
  <si>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</si>
  <si>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</si>
  <si>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</si>
  <si>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</si>
  <si>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</si>
  <si>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</si>
  <si>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</si>
  <si>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</si>
  <si>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</si>
  <si>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</si>
  <si>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</si>
  <si>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</si>
  <si>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</si>
  <si>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</si>
  <si>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</si>
  <si>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</si>
  <si>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</si>
  <si>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</si>
  <si>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</si>
  <si>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</si>
  <si>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</si>
  <si>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</si>
  <si>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</si>
  <si>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</si>
  <si>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</si>
  <si>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</si>
  <si>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</si>
  <si>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</si>
  <si>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</si>
  <si>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</si>
  <si>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</si>
  <si>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</si>
  <si>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</si>
  <si>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</si>
  <si>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</si>
  <si>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</si>
  <si>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</si>
  <si>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</si>
  <si>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</si>
  <si>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</si>
  <si>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</si>
  <si>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</si>
  <si>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</si>
  <si>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</si>
  <si>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</si>
  <si>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</si>
  <si>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</si>
  <si>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</si>
  <si>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</si>
  <si>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</si>
  <si>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</si>
  <si>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</si>
  <si>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</si>
  <si>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</si>
  <si>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</si>
  <si>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</si>
  <si>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</si>
  <si>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</si>
  <si>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</si>
  <si>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</si>
  <si>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</si>
  <si>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</si>
  <si>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</si>
  <si>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</si>
  <si>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</si>
  <si>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</si>
  <si>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</si>
  <si>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</si>
  <si>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</si>
  <si>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</si>
  <si>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</si>
  <si>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</si>
  <si>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</si>
  <si>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</si>
  <si>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</si>
  <si>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</si>
  <si>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</si>
  <si>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</si>
  <si>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</si>
  <si>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</si>
  <si>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</si>
  <si>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</si>
  <si>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</si>
  <si>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</si>
  <si>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</si>
  <si>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</si>
  <si>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</si>
  <si>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</si>
  <si>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</si>
  <si>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</si>
  <si>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</si>
  <si>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</si>
  <si>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</si>
  <si>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</si>
  <si>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</si>
  <si>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</si>
  <si>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</si>
  <si>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</si>
  <si>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</si>
  <si>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</si>
  <si>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</si>
  <si>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</si>
  <si>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</si>
  <si>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</si>
  <si>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</si>
  <si>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</si>
  <si>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</si>
  <si>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</si>
  <si>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</si>
  <si>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</si>
  <si>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</si>
  <si>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</si>
  <si>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</si>
  <si>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</si>
  <si>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</si>
  <si>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</si>
  <si>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</si>
  <si>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</si>
  <si>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</si>
  <si>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</si>
  <si>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</si>
  <si>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</si>
  <si>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</si>
  <si>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</si>
  <si>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</si>
  <si>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</si>
  <si>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</si>
  <si>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</si>
  <si>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</si>
  <si>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</si>
  <si>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</si>
  <si>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</si>
  <si>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</si>
  <si>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</si>
  <si>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</si>
  <si>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</si>
  <si>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</si>
  <si>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</si>
  <si>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</si>
  <si>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</si>
  <si>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</si>
  <si>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</si>
  <si>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</si>
  <si>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</si>
  <si>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</si>
  <si>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</si>
  <si>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</si>
  <si>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</si>
  <si>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</si>
  <si>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</si>
  <si>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</si>
  <si>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</si>
  <si>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</si>
  <si>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</si>
  <si>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</si>
  <si>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</si>
  <si>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</si>
  <si>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</si>
  <si>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</si>
  <si>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</si>
  <si>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</si>
  <si>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</si>
  <si>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</si>
  <si>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</si>
  <si>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</si>
  <si>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</si>
  <si>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</si>
  <si>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</si>
  <si>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</si>
  <si>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</si>
  <si>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</si>
  <si>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</si>
  <si>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</si>
  <si>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</si>
  <si>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</si>
  <si>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</si>
  <si>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</si>
  <si>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</si>
  <si>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</si>
  <si>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</si>
  <si>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</si>
  <si>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</si>
  <si>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</si>
  <si>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</si>
  <si>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</si>
  <si>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</si>
  <si>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</si>
  <si>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</si>
  <si>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</si>
  <si>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</si>
  <si>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</si>
  <si>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</si>
  <si>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</si>
  <si>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</si>
  <si>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</si>
  <si>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</si>
  <si>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</si>
  <si>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</si>
  <si>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</si>
  <si>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</si>
  <si>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</si>
  <si>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</si>
  <si>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</si>
  <si>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</si>
  <si>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</si>
  <si>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</si>
  <si>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</si>
  <si>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</si>
  <si>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</si>
  <si>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</si>
  <si>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</si>
  <si>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</si>
  <si>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</si>
  <si>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</si>
  <si>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</si>
  <si>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</si>
  <si>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</si>
  <si>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</si>
  <si>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</si>
  <si>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</si>
  <si>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</si>
  <si>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</si>
  <si>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</si>
  <si>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</si>
  <si>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</si>
  <si>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</si>
  <si>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</si>
  <si>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</si>
  <si>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</si>
  <si>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</si>
  <si>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</si>
  <si>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</si>
  <si>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</si>
  <si>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</si>
  <si>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</si>
  <si>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</si>
  <si>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</si>
  <si>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</si>
  <si>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</si>
  <si>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</si>
  <si>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</si>
  <si>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</si>
  <si>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</si>
  <si>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</si>
  <si>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</si>
  <si>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</si>
  <si>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</si>
  <si>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</si>
  <si>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</si>
  <si>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</si>
  <si>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</si>
  <si>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</si>
  <si>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</si>
  <si>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</si>
  <si>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</si>
  <si>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</si>
  <si>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</si>
  <si>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</si>
  <si>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</si>
  <si>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</si>
  <si>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</si>
  <si>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</si>
  <si>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</si>
  <si>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</si>
  <si>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</si>
  <si>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</si>
  <si>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</si>
  <si>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</si>
  <si>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</si>
  <si>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</si>
  <si>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</si>
  <si>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</si>
  <si>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</si>
  <si>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</si>
  <si>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</si>
  <si>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</si>
  <si>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</si>
  <si>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</si>
  <si>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</si>
  <si>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</si>
  <si>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</si>
  <si>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</si>
  <si>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</si>
  <si>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</si>
  <si>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</si>
  <si>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</si>
  <si>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</si>
  <si>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</si>
  <si>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</si>
  <si>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</si>
  <si>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</si>
  <si>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</si>
  <si>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</si>
  <si>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</si>
  <si>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</si>
  <si>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</si>
  <si>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</si>
  <si>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</si>
  <si>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</si>
  <si>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</si>
  <si>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</si>
  <si>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</si>
  <si>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</si>
  <si>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</si>
  <si>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</si>
  <si>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</si>
  <si>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</si>
  <si>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</si>
  <si>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</si>
  <si>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</si>
  <si>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</si>
  <si>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</si>
  <si>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</si>
  <si>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</si>
  <si>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</si>
  <si>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</si>
  <si>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</si>
  <si>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</si>
  <si>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</si>
  <si>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</si>
  <si>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</si>
  <si>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</si>
  <si>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</si>
  <si>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</si>
  <si>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</si>
  <si>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</si>
  <si>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</si>
  <si>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</si>
  <si>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</si>
  <si>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</si>
  <si>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</si>
  <si>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</si>
  <si>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</si>
  <si>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</si>
  <si>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</si>
  <si>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</si>
  <si>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</si>
  <si>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</si>
  <si>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</si>
  <si>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</si>
  <si>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</si>
  <si>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</si>
  <si>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</si>
  <si>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</si>
  <si>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</si>
  <si>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</si>
  <si>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</si>
  <si>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</si>
  <si>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</si>
  <si>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</si>
  <si>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</si>
  <si>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</si>
  <si>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</si>
  <si>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</si>
  <si>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</si>
  <si>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</si>
  <si>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</si>
  <si>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</si>
  <si>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</si>
  <si>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</si>
  <si>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</si>
  <si>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</si>
  <si>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</si>
  <si>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</si>
  <si>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</si>
  <si>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</si>
  <si>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</si>
  <si>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</si>
  <si>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</si>
  <si>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</si>
  <si>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</si>
  <si>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</si>
  <si>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</si>
  <si>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</si>
  <si>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</si>
  <si>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</si>
  <si>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</si>
  <si>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</si>
  <si>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</si>
  <si>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</si>
  <si>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</si>
  <si>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</si>
  <si>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</si>
  <si>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</si>
  <si>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</si>
  <si>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</si>
  <si>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</si>
  <si>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</si>
  <si>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</si>
  <si>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</si>
  <si>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</si>
  <si>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</si>
  <si>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</si>
  <si>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</si>
  <si>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</si>
  <si>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</si>
  <si>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</si>
  <si>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</si>
  <si>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</si>
  <si>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</si>
  <si>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</si>
  <si>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</si>
  <si>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</si>
  <si>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</si>
  <si>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</si>
  <si>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</si>
  <si>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</si>
  <si>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</si>
  <si>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</si>
  <si>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</si>
  <si>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</si>
  <si>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</si>
  <si>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</si>
  <si>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</si>
  <si>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</si>
  <si>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</si>
  <si>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</si>
  <si>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</si>
  <si>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</si>
  <si>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</si>
  <si>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</si>
  <si>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</si>
  <si>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</si>
  <si>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</si>
  <si>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</si>
  <si>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</si>
  <si>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</si>
  <si>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</si>
  <si>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</si>
  <si>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</si>
  <si>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</si>
  <si>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</si>
  <si>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</si>
  <si>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</si>
  <si>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</si>
  <si>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</si>
  <si>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</si>
  <si>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</si>
  <si>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</si>
  <si>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</si>
  <si>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</si>
  <si>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</si>
  <si>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</si>
  <si>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</si>
  <si>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</si>
  <si>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</si>
  <si>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</si>
  <si>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</si>
  <si>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</si>
  <si>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</si>
  <si>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</si>
  <si>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</si>
  <si>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</si>
  <si>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</si>
  <si>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</si>
  <si>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</si>
  <si>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</si>
  <si>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</si>
  <si>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</si>
  <si>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</si>
  <si>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</si>
  <si>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</si>
  <si>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</si>
  <si>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</si>
  <si>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</si>
  <si>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</si>
  <si>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</si>
  <si>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</si>
  <si>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</si>
  <si>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</si>
  <si>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</si>
  <si>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</si>
  <si>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</si>
  <si>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</si>
  <si>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</si>
  <si>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</si>
  <si>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</si>
  <si>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</si>
  <si>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</si>
  <si>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</si>
  <si>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</si>
  <si>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</si>
  <si>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</si>
  <si>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</si>
  <si>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</si>
  <si>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</si>
  <si>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</si>
  <si>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</si>
  <si>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</si>
  <si>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</si>
  <si>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</si>
  <si>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</si>
  <si>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</si>
  <si>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</si>
  <si>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</si>
  <si>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</si>
  <si>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</si>
  <si>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</si>
  <si>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</si>
  <si>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</si>
  <si>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</si>
  <si>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</si>
  <si>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</si>
  <si>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</si>
  <si>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</si>
  <si>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</si>
  <si>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</si>
  <si>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</si>
  <si>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</si>
  <si>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</si>
  <si>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</si>
  <si>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</si>
  <si>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</si>
  <si>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</si>
  <si>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</si>
  <si>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</si>
  <si>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</si>
  <si>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</si>
  <si>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</si>
  <si>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</si>
  <si>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</si>
  <si>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</si>
  <si>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</si>
  <si>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</si>
  <si>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</si>
  <si>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</si>
  <si>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</si>
  <si>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</si>
  <si>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</si>
  <si>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</si>
  <si>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</si>
  <si>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</si>
  <si>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</si>
  <si>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</si>
  <si>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</si>
  <si>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</si>
  <si>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</si>
  <si>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</si>
  <si>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</si>
  <si>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</si>
  <si>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</si>
  <si>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</si>
  <si>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</si>
  <si>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</si>
  <si>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</si>
  <si>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</si>
  <si>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</si>
  <si>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</si>
  <si>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</si>
  <si>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</si>
  <si>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</si>
  <si>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</si>
  <si>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</si>
  <si>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</si>
  <si>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</si>
  <si>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</si>
  <si>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</si>
  <si>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</si>
  <si>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</si>
  <si>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</si>
  <si>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</si>
  <si>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</si>
  <si>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</si>
  <si>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</si>
  <si>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</si>
  <si>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</si>
  <si>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</si>
  <si>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</si>
  <si>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</si>
  <si>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</si>
  <si>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</si>
  <si>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</si>
  <si>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</si>
  <si>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</si>
  <si>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</si>
  <si>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</si>
  <si>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</si>
  <si>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</si>
  <si>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</si>
  <si>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</si>
  <si>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</si>
  <si>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</si>
  <si>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</si>
  <si>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</si>
  <si>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</si>
  <si>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</si>
  <si>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</si>
  <si>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</si>
  <si>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</si>
  <si>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</si>
  <si>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</si>
  <si>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</si>
  <si>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</si>
  <si>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</si>
  <si>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</si>
  <si>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</si>
  <si>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</si>
  <si>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</si>
  <si>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</si>
  <si>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</si>
  <si>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</si>
  <si>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</si>
  <si>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</si>
  <si>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</si>
  <si>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</si>
  <si>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</si>
  <si>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</si>
  <si>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</si>
  <si>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</si>
  <si>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</si>
  <si>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</si>
  <si>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</si>
  <si>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</si>
  <si>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</si>
  <si>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</si>
  <si>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</si>
  <si>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</si>
  <si>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</si>
  <si>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</si>
  <si>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</si>
  <si>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</si>
  <si>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</si>
  <si>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</si>
  <si>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</si>
  <si>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</si>
  <si>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</si>
  <si>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</si>
  <si>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</si>
  <si>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</si>
  <si>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</si>
  <si>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</si>
  <si>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</si>
  <si>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</si>
  <si>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</si>
  <si>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</si>
  <si>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</si>
  <si>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</si>
  <si>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</si>
  <si>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</si>
  <si>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</si>
  <si>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</si>
  <si>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</si>
  <si>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</si>
  <si>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</si>
  <si>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</si>
  <si>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</si>
  <si>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</si>
  <si>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</si>
  <si>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</si>
  <si>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</si>
  <si>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</si>
  <si>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</si>
  <si>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</si>
  <si>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</si>
  <si>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</si>
  <si>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</si>
  <si>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</si>
  <si>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</si>
  <si>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</si>
  <si>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</si>
  <si>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</si>
  <si>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</si>
  <si>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</si>
  <si>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</si>
  <si>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</si>
  <si>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</si>
  <si>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</si>
  <si>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</si>
  <si>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</si>
  <si>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</si>
  <si>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</si>
  <si>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</si>
  <si>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</si>
  <si>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</si>
  <si>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</si>
  <si>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</si>
  <si>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</si>
  <si>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</si>
  <si>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</si>
  <si>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</si>
  <si>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</si>
  <si>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</si>
  <si>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</si>
  <si>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</si>
  <si>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</si>
  <si>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</si>
  <si>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</si>
  <si>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</si>
  <si>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</si>
  <si>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</si>
  <si>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</si>
  <si>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</si>
  <si>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</si>
  <si>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</si>
  <si>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</si>
  <si>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</si>
  <si>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</si>
  <si>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</si>
  <si>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</si>
  <si>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</si>
  <si>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</si>
  <si>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</si>
  <si>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</si>
  <si>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</si>
  <si>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</si>
  <si>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</si>
  <si>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</si>
  <si>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</si>
  <si>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</si>
  <si>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</si>
  <si>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</si>
  <si>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</si>
  <si>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</si>
  <si>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</si>
  <si>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</si>
  <si>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</si>
  <si>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</si>
  <si>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</si>
  <si>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</si>
  <si>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</si>
  <si>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</si>
  <si>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</si>
  <si>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</si>
  <si>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</si>
  <si>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</si>
  <si>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</si>
  <si>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</si>
  <si>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</si>
  <si>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</si>
  <si>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</si>
  <si>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</si>
  <si>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</si>
  <si>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</si>
  <si>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</si>
  <si>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</si>
  <si>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</si>
  <si>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</si>
  <si>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</si>
  <si>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</si>
  <si>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</si>
  <si>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</si>
  <si>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</si>
  <si>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</si>
  <si>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</si>
  <si>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</si>
  <si>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</si>
  <si>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</si>
  <si>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</si>
  <si>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</si>
  <si>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</si>
  <si>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</si>
  <si>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</si>
  <si>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</si>
  <si>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</si>
  <si>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</si>
  <si>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</si>
  <si>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</si>
  <si>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</si>
  <si>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</si>
  <si>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</si>
  <si>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</si>
  <si>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</si>
  <si>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</si>
  <si>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</si>
  <si>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</si>
  <si>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</si>
  <si>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</si>
  <si>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</si>
  <si>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</si>
  <si>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</si>
  <si>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</si>
  <si>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</si>
  <si>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</si>
  <si>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</si>
  <si>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</si>
  <si>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</si>
  <si>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</si>
  <si>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</si>
  <si>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</si>
  <si>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</si>
  <si>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</si>
  <si>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</si>
  <si>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</si>
  <si>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</si>
  <si>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</si>
  <si>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</si>
  <si>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</si>
  <si>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</si>
  <si>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</si>
  <si>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</si>
  <si>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</si>
  <si>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</si>
  <si>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</si>
  <si>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</si>
  <si>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</si>
  <si>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</si>
  <si>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</si>
  <si>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</si>
  <si>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</si>
  <si>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</si>
  <si>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</si>
  <si>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</si>
  <si>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</si>
  <si>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</si>
  <si>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</si>
  <si>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</si>
  <si>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</si>
  <si>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</si>
  <si>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</si>
  <si>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</si>
  <si>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</si>
  <si>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</si>
  <si>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</si>
  <si>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</si>
  <si>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</si>
  <si>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</si>
  <si>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</si>
  <si>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</si>
  <si>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</si>
  <si>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</si>
  <si>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</si>
  <si>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</si>
  <si>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</si>
  <si>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</si>
  <si>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</si>
  <si>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</si>
  <si>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</si>
  <si>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</si>
  <si>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</si>
  <si>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</si>
  <si>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</si>
  <si>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</si>
  <si>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</si>
  <si>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</si>
  <si>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</si>
  <si>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</si>
  <si>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</si>
  <si>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</si>
  <si>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</si>
  <si>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</si>
  <si>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</si>
  <si>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</si>
  <si>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</si>
  <si>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</si>
  <si>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</si>
  <si>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</si>
  <si>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</si>
  <si>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</si>
  <si>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</si>
  <si>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</si>
  <si>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</si>
  <si>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</si>
  <si>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</si>
  <si>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</si>
  <si>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</si>
  <si>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</si>
  <si>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</si>
  <si>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</si>
  <si>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</si>
  <si>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</si>
  <si>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</si>
  <si>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</si>
  <si>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</si>
  <si>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</si>
  <si>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</si>
  <si>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</si>
  <si>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</si>
  <si>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</si>
  <si>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</si>
  <si>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</si>
  <si>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</si>
  <si>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</si>
  <si>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</si>
  <si>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</si>
  <si>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</si>
  <si>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</si>
  <si>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</si>
  <si>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</si>
  <si>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</si>
  <si>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</si>
  <si>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</si>
  <si>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</si>
  <si>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</si>
  <si>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</si>
  <si>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</si>
  <si>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</si>
  <si>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</si>
  <si>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</si>
  <si>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</si>
  <si>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</si>
  <si>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</si>
  <si>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</si>
  <si>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</si>
  <si>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</si>
  <si>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</si>
  <si>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</si>
  <si>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</si>
  <si>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</si>
  <si>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</si>
  <si>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</si>
  <si>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</si>
  <si>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</si>
  <si>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</si>
  <si>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</si>
  <si>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</si>
  <si>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</si>
  <si>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</si>
  <si>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</si>
  <si>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</si>
  <si>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</si>
  <si>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</si>
  <si>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</si>
  <si>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</si>
  <si>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</si>
  <si>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</si>
  <si>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</si>
  <si>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</si>
  <si>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</si>
  <si>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</si>
  <si>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</si>
  <si>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</si>
  <si>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</si>
  <si>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</si>
  <si>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</si>
  <si>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</si>
  <si>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</si>
  <si>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</si>
  <si>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</si>
  <si>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</si>
  <si>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</si>
  <si>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</si>
  <si>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</si>
  <si>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</si>
  <si>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</si>
  <si>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</si>
  <si>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</si>
  <si>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</si>
  <si>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</si>
  <si>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</si>
  <si>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</si>
  <si>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</si>
  <si>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</si>
  <si>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</si>
  <si>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</si>
  <si>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</si>
  <si>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</si>
  <si>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</si>
  <si>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</si>
  <si>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</si>
  <si>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</si>
  <si>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</si>
  <si>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</si>
  <si>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</si>
  <si>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</si>
  <si>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</si>
  <si>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</si>
  <si>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</si>
  <si>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</si>
  <si>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</si>
  <si>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</si>
  <si>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</si>
  <si>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</si>
  <si>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</si>
  <si>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</si>
  <si>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</si>
  <si>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</si>
  <si>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</si>
  <si>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</si>
  <si>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</si>
  <si>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</si>
  <si>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</si>
  <si>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</si>
  <si>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</si>
  <si>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</si>
  <si>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</si>
  <si>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</si>
  <si>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</si>
  <si>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</si>
  <si>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</si>
  <si>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</si>
  <si>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</si>
  <si>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</si>
  <si>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</si>
  <si>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</si>
  <si>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</si>
  <si>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</si>
  <si>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</si>
  <si>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</si>
  <si>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</si>
  <si>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</si>
  <si>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</si>
  <si>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</si>
  <si>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</si>
  <si>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</si>
  <si>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</si>
  <si>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</si>
  <si>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</si>
  <si>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</si>
  <si>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</si>
  <si>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</si>
  <si>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</si>
  <si>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</si>
  <si>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</si>
  <si>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</si>
  <si>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</si>
  <si>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</si>
  <si>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</si>
  <si>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</si>
  <si>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</si>
  <si>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</si>
  <si>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</si>
  <si>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</si>
  <si>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</si>
  <si>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</si>
  <si>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</si>
  <si>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</si>
  <si>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</si>
  <si>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</si>
  <si>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</si>
  <si>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</si>
  <si>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</si>
  <si>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</si>
  <si>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</si>
  <si>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</si>
  <si>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</si>
  <si>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</si>
  <si>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</si>
  <si>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</si>
  <si>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</si>
  <si>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</si>
  <si>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</si>
  <si>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</si>
  <si>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</si>
  <si>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</si>
  <si>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</si>
  <si>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</si>
  <si>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</si>
  <si>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</si>
  <si>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</si>
  <si>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</si>
  <si>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</si>
  <si>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</si>
  <si>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</si>
  <si>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</si>
  <si>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</si>
  <si>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</si>
  <si>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</si>
  <si>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</si>
  <si>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</si>
  <si>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</si>
  <si>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</si>
  <si>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</si>
  <si>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</si>
  <si>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</si>
  <si>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</si>
  <si>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</si>
  <si>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</si>
  <si>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</si>
  <si>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</si>
  <si>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</si>
  <si>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</si>
  <si>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</si>
  <si>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</si>
  <si>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</si>
  <si>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</si>
  <si>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</si>
  <si>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</si>
  <si>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</si>
  <si>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</si>
  <si>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</si>
  <si>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</si>
  <si>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</si>
  <si>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</si>
  <si>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</si>
  <si>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</si>
  <si>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</si>
  <si>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</si>
  <si>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</si>
  <si>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</si>
  <si>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</si>
  <si>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</si>
  <si>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</si>
  <si>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</si>
  <si>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</si>
  <si>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</si>
  <si>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</si>
  <si>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</si>
  <si>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</si>
  <si>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</si>
  <si>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</si>
  <si>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</si>
  <si>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</si>
  <si>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</si>
  <si>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</si>
  <si>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</si>
  <si>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</si>
  <si>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</si>
  <si>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</si>
  <si>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</si>
  <si>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</si>
  <si>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</si>
  <si>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</si>
  <si>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</si>
  <si>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</si>
  <si>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</si>
  <si>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</si>
  <si>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</si>
  <si>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</si>
  <si>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</si>
  <si>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</si>
  <si>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</si>
  <si>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</si>
  <si>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</si>
  <si>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</si>
  <si>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</si>
  <si>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</si>
  <si>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</si>
  <si>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</si>
  <si>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</si>
  <si>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</si>
  <si>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</si>
  <si>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</si>
  <si>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</si>
  <si>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</si>
  <si>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</si>
  <si>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</si>
  <si>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</si>
  <si>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</si>
  <si>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</si>
  <si>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</si>
  <si>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</si>
  <si>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</si>
  <si>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</si>
  <si>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</si>
  <si>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</si>
  <si>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</si>
  <si>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</si>
  <si>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</si>
  <si>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</si>
  <si>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</si>
  <si>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</si>
  <si>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</si>
  <si>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</si>
  <si>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</si>
  <si>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</si>
  <si>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</si>
  <si>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</si>
  <si>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</si>
  <si>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</si>
  <si>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</si>
  <si>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</si>
  <si>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</si>
  <si>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</si>
  <si>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</si>
  <si>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</si>
  <si>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</si>
  <si>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</si>
  <si>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</si>
  <si>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</si>
  <si>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</si>
  <si>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</si>
  <si>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</si>
  <si>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</si>
  <si>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</si>
  <si>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</si>
  <si>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</si>
  <si>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</si>
  <si>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</si>
  <si>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</si>
  <si>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</si>
  <si>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</si>
  <si>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</si>
  <si>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</si>
  <si>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</si>
  <si>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</si>
  <si>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</si>
  <si>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</si>
  <si>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</si>
  <si>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</si>
  <si>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</si>
  <si>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</si>
  <si>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</si>
  <si>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</si>
  <si>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</si>
  <si>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</si>
  <si>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</si>
  <si>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</si>
  <si>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</si>
  <si>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</si>
  <si>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</si>
  <si>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</si>
  <si>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</si>
  <si>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</si>
  <si>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</si>
  <si>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</si>
  <si>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</si>
  <si>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</si>
  <si>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</si>
  <si>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</si>
  <si>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</si>
  <si>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</si>
  <si>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</si>
  <si>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</si>
  <si>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</si>
  <si>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</si>
  <si>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</si>
  <si>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</si>
  <si>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</si>
  <si>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</si>
  <si>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</si>
  <si>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</si>
  <si>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</si>
  <si>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</si>
  <si>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</si>
  <si>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</si>
  <si>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</si>
  <si>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</si>
  <si>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</si>
  <si>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</si>
  <si>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</si>
  <si>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</si>
  <si>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</si>
  <si>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</si>
  <si>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</si>
  <si>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</si>
  <si>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</si>
  <si>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</si>
  <si>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</si>
  <si>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</si>
  <si>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</si>
  <si>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</si>
  <si>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</si>
  <si>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</si>
  <si>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</si>
  <si>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</si>
  <si>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</si>
  <si>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</si>
  <si>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</si>
  <si>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</si>
  <si>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</si>
  <si>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</si>
  <si>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</si>
  <si>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</si>
  <si>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</si>
  <si>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</si>
  <si>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</si>
  <si>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</si>
  <si>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</si>
  <si>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</si>
  <si>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</si>
  <si>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</si>
  <si>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</si>
  <si>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</si>
  <si>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</si>
  <si>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</si>
  <si>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</si>
  <si>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</si>
  <si>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</si>
  <si>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</si>
  <si>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</si>
  <si>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</si>
  <si>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</si>
  <si>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</si>
  <si>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</si>
  <si>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</si>
  <si>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</si>
  <si>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</si>
  <si>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</si>
  <si>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</si>
  <si>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</si>
  <si>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</si>
  <si>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</si>
  <si>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</si>
  <si>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</si>
  <si>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</si>
  <si>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</si>
  <si>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</si>
  <si>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</si>
  <si>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</si>
  <si>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</si>
  <si>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</si>
  <si>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</si>
  <si>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</si>
  <si>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</si>
  <si>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</si>
  <si>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</si>
  <si>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</si>
  <si>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</si>
  <si>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</si>
  <si>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</si>
  <si>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</si>
  <si>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</si>
  <si>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</si>
  <si>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</si>
  <si>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</si>
  <si>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</si>
  <si>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</si>
  <si>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</si>
  <si>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</si>
  <si>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</si>
  <si>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</si>
  <si>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</si>
  <si>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</si>
  <si>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</si>
  <si>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</si>
  <si>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</si>
  <si>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</si>
  <si>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</si>
  <si>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</si>
  <si>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</si>
  <si>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</si>
  <si>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</si>
  <si>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</si>
  <si>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</si>
  <si>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</si>
  <si>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</si>
  <si>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</si>
  <si>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</si>
  <si>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</si>
  <si>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</si>
  <si>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</si>
  <si>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</si>
  <si>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</si>
  <si>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</si>
  <si>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</si>
  <si>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</si>
  <si>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</si>
  <si>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</si>
  <si>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</si>
  <si>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</si>
  <si>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</si>
  <si>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</si>
  <si>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</si>
  <si>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</si>
  <si>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</si>
  <si>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</si>
  <si>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</si>
  <si>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</si>
  <si>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</si>
  <si>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</si>
  <si>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</si>
  <si>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</si>
  <si>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</si>
  <si>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</si>
  <si>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</si>
  <si>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</si>
  <si>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</si>
  <si>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</si>
  <si>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</si>
  <si>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</si>
  <si>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</si>
  <si>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</si>
  <si>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</si>
  <si>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</si>
  <si>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</si>
  <si>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</si>
  <si>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</si>
  <si>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</si>
  <si>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</si>
  <si>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</si>
  <si>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</si>
  <si>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</si>
  <si>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</si>
  <si>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</si>
  <si>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</si>
  <si>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</si>
  <si>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</si>
  <si>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</si>
  <si>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</si>
  <si>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</si>
  <si>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</si>
  <si>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</si>
  <si>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</si>
  <si>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</si>
  <si>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</si>
  <si>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</si>
  <si>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</si>
  <si>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</si>
  <si>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</si>
  <si>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</si>
  <si>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</si>
  <si>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</si>
  <si>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</si>
  <si>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</si>
  <si>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</si>
  <si>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</si>
  <si>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</si>
  <si>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</si>
  <si>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</si>
  <si>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</si>
  <si>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</si>
  <si>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</si>
  <si>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</si>
  <si>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</si>
  <si>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</si>
  <si>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</si>
  <si>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</si>
  <si>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</si>
  <si>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</si>
  <si>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</si>
  <si>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</si>
  <si>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</si>
  <si>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</si>
  <si>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</si>
  <si>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</si>
  <si>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</si>
  <si>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</si>
  <si>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</si>
  <si>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</si>
  <si>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</si>
  <si>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</si>
  <si>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</si>
  <si>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</si>
  <si>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</si>
  <si>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</si>
  <si>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</si>
  <si>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</si>
  <si>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</si>
  <si>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</si>
  <si>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</si>
  <si>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</si>
  <si>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</si>
  <si>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</si>
  <si>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</si>
  <si>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</si>
  <si>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</si>
  <si>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</si>
  <si>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</si>
  <si>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</si>
  <si>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</si>
  <si>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</si>
  <si>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</si>
  <si>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</si>
  <si>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</si>
  <si>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</si>
  <si>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</si>
  <si>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</si>
  <si>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</si>
  <si>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</si>
  <si>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</si>
  <si>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</si>
  <si>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</si>
  <si>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</si>
  <si>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</si>
  <si>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</si>
  <si>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</si>
  <si>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</si>
  <si>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</si>
  <si>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</si>
  <si>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</si>
  <si>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</si>
  <si>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</si>
  <si>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</si>
  <si>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</si>
  <si>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</si>
  <si>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</si>
  <si>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</si>
  <si>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</si>
  <si>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</si>
  <si>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</si>
  <si>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</si>
  <si>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</si>
  <si>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</si>
  <si>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</si>
  <si>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</si>
  <si>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</si>
  <si>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</si>
  <si>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</si>
  <si>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</si>
  <si>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</si>
  <si>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</si>
  <si>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</si>
  <si>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</si>
  <si>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</si>
  <si>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</si>
  <si>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</si>
  <si>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</si>
  <si>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</si>
  <si>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</si>
  <si>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</si>
  <si>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</si>
  <si>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</si>
  <si>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</si>
  <si>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</si>
  <si>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</si>
  <si>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</si>
  <si>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</si>
  <si>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</si>
  <si>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</si>
  <si>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</si>
  <si>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</si>
  <si>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</si>
  <si>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</si>
  <si>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</si>
  <si>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</si>
  <si>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</si>
  <si>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</si>
  <si>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</si>
  <si>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</si>
  <si>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</si>
  <si>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</si>
  <si>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</si>
  <si>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</si>
  <si>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</si>
  <si>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</si>
  <si>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</si>
  <si>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</si>
  <si>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</si>
  <si>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</si>
  <si>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</si>
  <si>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</si>
  <si>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</si>
  <si>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</si>
  <si>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</si>
  <si>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</si>
  <si>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</si>
  <si>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</si>
  <si>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</si>
  <si>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</si>
  <si>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</si>
  <si>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</si>
  <si>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</si>
  <si>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</si>
  <si>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</si>
  <si>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</si>
  <si>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</si>
  <si>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</si>
  <si>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</si>
  <si>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</si>
  <si>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</si>
  <si>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</si>
  <si>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</si>
  <si>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</si>
  <si>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</si>
  <si>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</si>
  <si>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</si>
  <si>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</si>
  <si>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</si>
  <si>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</si>
  <si>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</si>
  <si>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</si>
  <si>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</si>
  <si>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</si>
  <si>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</si>
  <si>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</si>
  <si>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</si>
  <si>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</si>
  <si>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</si>
  <si>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</si>
  <si>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</si>
  <si>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</si>
  <si>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</si>
  <si>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</si>
  <si>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</si>
  <si>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</si>
  <si>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</si>
  <si>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</si>
  <si>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</si>
  <si>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</si>
  <si>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</si>
  <si>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</si>
  <si>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</si>
  <si>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</si>
  <si>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</si>
  <si>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</si>
  <si>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</si>
  <si>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</si>
  <si>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</si>
  <si>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</si>
  <si>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</si>
  <si>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</si>
  <si>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</si>
  <si>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</si>
  <si>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</si>
  <si>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</si>
  <si>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</si>
  <si>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</si>
  <si>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</si>
  <si>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</si>
  <si>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</si>
  <si>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</si>
  <si>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</si>
  <si>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</si>
  <si>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</si>
  <si>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</si>
  <si>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</si>
  <si>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</si>
  <si>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</si>
  <si>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</si>
  <si>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</si>
  <si>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</si>
  <si>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</si>
  <si>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</si>
  <si>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</si>
  <si>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</si>
  <si>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</si>
  <si>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</si>
  <si>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</si>
  <si>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</si>
  <si>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</si>
  <si>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</si>
  <si>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</si>
  <si>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</si>
  <si>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</si>
  <si>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</si>
  <si>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</si>
  <si>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</si>
  <si>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</si>
  <si>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</si>
  <si>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</si>
  <si>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</si>
  <si>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</si>
  <si>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</si>
  <si>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</si>
  <si>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</si>
  <si>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</si>
  <si>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</si>
  <si>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</si>
  <si>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</si>
  <si>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</si>
  <si>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</si>
  <si>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</si>
  <si>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</si>
  <si>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</si>
  <si>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</si>
  <si>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</si>
  <si>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</si>
  <si>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</si>
  <si>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</si>
  <si>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</si>
  <si>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</si>
  <si>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</si>
  <si>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</si>
  <si>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</si>
  <si>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</si>
  <si>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</si>
  <si>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</si>
  <si>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</si>
  <si>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</si>
  <si>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</si>
  <si>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</si>
  <si>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</si>
  <si>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</si>
  <si>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</si>
  <si>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</si>
  <si>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</si>
  <si>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</si>
  <si>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</si>
  <si>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</si>
  <si>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</si>
  <si>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</si>
  <si>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</si>
  <si>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</si>
  <si>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</si>
  <si>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</si>
  <si>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</si>
  <si>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</si>
  <si>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</si>
  <si>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</si>
  <si>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</si>
  <si>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</si>
  <si>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</si>
  <si>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</si>
  <si>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</si>
  <si>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</si>
  <si>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</si>
  <si>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</si>
  <si>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</si>
  <si>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</si>
  <si>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</si>
  <si>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</si>
  <si>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</si>
  <si>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</si>
  <si>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</si>
  <si>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</si>
  <si>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</si>
  <si>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</si>
  <si>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</si>
  <si>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</si>
  <si>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</si>
  <si>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</si>
  <si>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</si>
  <si>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</si>
  <si>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</si>
  <si>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</si>
  <si>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</si>
  <si>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</si>
  <si>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</si>
  <si>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</si>
  <si>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</si>
  <si>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</si>
  <si>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</si>
  <si>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</si>
  <si>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</si>
  <si>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</si>
  <si>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</si>
  <si>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</si>
  <si>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</si>
  <si>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</si>
  <si>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</si>
  <si>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</si>
  <si>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</si>
  <si>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</si>
  <si>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</si>
  <si>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</si>
  <si>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</si>
  <si>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</si>
  <si>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</si>
  <si>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</si>
  <si>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</si>
  <si>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</si>
  <si>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</si>
  <si>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</si>
  <si>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</si>
  <si>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</si>
  <si>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</si>
  <si>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</si>
  <si>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</si>
  <si>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</si>
  <si>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</si>
  <si>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</si>
  <si>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</si>
  <si>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</si>
  <si>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</si>
  <si>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</si>
  <si>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</si>
  <si>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</si>
  <si>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</si>
  <si>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</si>
  <si>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</si>
  <si>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</si>
  <si>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</si>
  <si>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</si>
  <si>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</si>
  <si>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</si>
  <si>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</si>
  <si>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</si>
  <si>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</si>
  <si>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</si>
  <si>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</si>
  <si>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</si>
  <si>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</si>
  <si>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</si>
  <si>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</si>
  <si>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</si>
  <si>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</si>
  <si>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</si>
  <si>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</si>
  <si>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</si>
  <si>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</si>
  <si>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</si>
  <si>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</si>
  <si>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</si>
  <si>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</si>
  <si>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</si>
  <si>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</si>
  <si>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</si>
  <si>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</si>
  <si>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</si>
  <si>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</si>
  <si>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</si>
  <si>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</si>
  <si>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</si>
  <si>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</si>
  <si>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</si>
  <si>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</si>
  <si>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</si>
  <si>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</si>
  <si>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</si>
  <si>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</si>
  <si>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</si>
  <si>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</si>
  <si>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</si>
  <si>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</si>
  <si>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</si>
  <si>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</si>
  <si>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</si>
  <si>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</si>
  <si>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</si>
  <si>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</si>
  <si>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</si>
  <si>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</si>
  <si>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</si>
  <si>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</si>
  <si>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</si>
  <si>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</si>
  <si>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</si>
  <si>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</si>
  <si>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</si>
  <si>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</si>
  <si>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</si>
  <si>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</si>
  <si>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</si>
  <si>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</si>
  <si>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</si>
  <si>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</si>
  <si>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</si>
  <si>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</si>
  <si>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</si>
  <si>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</si>
  <si>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</si>
  <si>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</si>
  <si>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</si>
  <si>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</si>
  <si>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</si>
  <si>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</si>
  <si>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</si>
  <si>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</si>
  <si>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</si>
  <si>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</si>
  <si>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</si>
  <si>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</si>
  <si>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</si>
  <si>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</si>
  <si>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</si>
  <si>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</si>
  <si>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</si>
  <si>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</si>
  <si>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</si>
  <si>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</si>
  <si>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</si>
  <si>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</si>
  <si>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</si>
  <si>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</si>
  <si>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</si>
  <si>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</si>
  <si>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</si>
  <si>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</si>
  <si>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</si>
  <si>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</si>
  <si>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</si>
  <si>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</si>
  <si>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</si>
  <si>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</si>
  <si>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</si>
  <si>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</si>
  <si>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</si>
  <si>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</si>
  <si>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</si>
  <si>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</si>
  <si>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</si>
  <si>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</si>
  <si>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</si>
  <si>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</si>
  <si>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</si>
  <si>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</si>
  <si>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</si>
  <si>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</si>
  <si>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</si>
  <si>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</si>
  <si>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</si>
  <si>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</si>
  <si>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</si>
  <si>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</si>
  <si>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</si>
  <si>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</si>
  <si>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</si>
  <si>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</si>
  <si>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</si>
  <si>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</si>
  <si>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</si>
  <si>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</si>
  <si>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</si>
  <si>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</si>
  <si>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</si>
  <si>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</si>
  <si>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</si>
  <si>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</si>
  <si>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</si>
  <si>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</si>
  <si>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</si>
  <si>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</si>
  <si>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</si>
  <si>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</si>
  <si>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</si>
  <si>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</si>
  <si>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</si>
  <si>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</si>
  <si>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</si>
  <si>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</si>
  <si>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</si>
  <si>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</si>
  <si>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</si>
  <si>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</si>
  <si>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</si>
  <si>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</si>
  <si>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</si>
  <si>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</si>
  <si>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</si>
  <si>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</si>
  <si>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</si>
  <si>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</si>
  <si>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</si>
  <si>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</si>
  <si>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</si>
  <si>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</si>
  <si>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</si>
  <si>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</si>
  <si>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</si>
  <si>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</si>
  <si>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</si>
  <si>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</si>
  <si>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</si>
  <si>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</si>
  <si>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</si>
  <si>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</si>
  <si>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</si>
  <si>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</si>
  <si>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</si>
  <si>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</si>
  <si>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</si>
  <si>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</si>
  <si>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</si>
  <si>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</si>
  <si>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</si>
  <si>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</si>
  <si>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</si>
  <si>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</si>
  <si>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</si>
  <si>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</si>
  <si>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</si>
  <si>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</si>
  <si>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</si>
  <si>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</si>
  <si>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</si>
  <si>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</si>
  <si>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</si>
  <si>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</si>
  <si>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</si>
  <si>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</si>
  <si>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</si>
  <si>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</si>
  <si>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</si>
  <si>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</si>
  <si>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</si>
  <si>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</si>
  <si>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</si>
  <si>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</si>
  <si>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</si>
  <si>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</si>
  <si>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</si>
  <si>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</si>
  <si>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</si>
  <si>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</si>
  <si>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</si>
  <si>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</si>
  <si>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</si>
  <si>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</si>
  <si>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</si>
  <si>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</si>
  <si>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</si>
  <si>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</si>
  <si>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</si>
  <si>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</si>
  <si>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</si>
  <si>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</si>
  <si>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</si>
  <si>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</si>
  <si>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</si>
  <si>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</si>
  <si>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</si>
  <si>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</si>
  <si>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</si>
  <si>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</si>
  <si>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</si>
  <si>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</si>
  <si>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</si>
  <si>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</si>
  <si>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</si>
  <si>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</si>
  <si>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</si>
  <si>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</si>
  <si>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</si>
  <si>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</si>
  <si>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</si>
  <si>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</si>
  <si>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</si>
  <si>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</si>
  <si>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</si>
  <si>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</si>
  <si>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</si>
  <si>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</si>
  <si>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</si>
  <si>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</si>
  <si>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</si>
  <si>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</si>
  <si>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</si>
  <si>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</si>
  <si>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</si>
  <si>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</si>
  <si>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</si>
  <si>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</si>
  <si>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</si>
  <si>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</si>
  <si>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</si>
  <si>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</si>
  <si>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</si>
  <si>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</si>
  <si>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</si>
  <si>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</si>
  <si>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</si>
  <si>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</si>
  <si>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</si>
  <si>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</si>
  <si>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</si>
  <si>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</si>
  <si>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</si>
  <si>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</si>
  <si>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</si>
  <si>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</si>
  <si>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</si>
  <si>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</si>
  <si>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</si>
  <si>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</si>
  <si>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</si>
  <si>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</si>
  <si>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</si>
  <si>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</si>
  <si>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</si>
  <si>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</si>
  <si>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</si>
  <si>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</si>
  <si>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</si>
  <si>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</si>
  <si>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</si>
  <si>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</si>
  <si>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</si>
  <si>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</si>
  <si>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</si>
  <si>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</si>
  <si>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</si>
  <si>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</si>
  <si>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</si>
  <si>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</si>
  <si>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</si>
  <si>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</si>
  <si>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</si>
  <si>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</si>
  <si>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</si>
  <si>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</si>
  <si>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</si>
  <si>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</si>
  <si>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</si>
  <si>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</si>
  <si>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</si>
  <si>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</si>
  <si>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</si>
  <si>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</si>
  <si>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</si>
  <si>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</si>
  <si>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</si>
  <si>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</si>
  <si>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</si>
  <si>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</si>
  <si>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</si>
  <si>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</si>
  <si>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</si>
  <si>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</si>
  <si>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</si>
  <si>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</si>
  <si>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</si>
  <si>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</si>
  <si>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</si>
  <si>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</si>
  <si>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</si>
  <si>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</si>
  <si>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</si>
  <si>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</si>
  <si>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</si>
  <si>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</si>
  <si>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</si>
  <si>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</si>
  <si>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</si>
  <si>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</si>
  <si>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</si>
  <si>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</si>
  <si>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</si>
  <si>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</si>
  <si>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</si>
  <si>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</si>
  <si>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</si>
  <si>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</si>
  <si>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</si>
  <si>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</si>
  <si>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</si>
  <si>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</si>
  <si>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</si>
  <si>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</si>
  <si>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</si>
  <si>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</si>
  <si>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</si>
  <si>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</si>
  <si>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</si>
  <si>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</si>
  <si>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</si>
  <si>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</si>
  <si>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</si>
  <si>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</si>
  <si>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</si>
  <si>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</si>
  <si>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</si>
  <si>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</si>
  <si>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</si>
  <si>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</si>
  <si>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</si>
  <si>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</si>
  <si>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</si>
  <si>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</si>
  <si>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</si>
  <si>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</si>
  <si>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</si>
  <si>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</si>
  <si>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</si>
  <si>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</si>
  <si>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</si>
  <si>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</si>
  <si>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</si>
  <si>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</si>
  <si>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</si>
  <si>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</si>
  <si>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</si>
  <si>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</si>
  <si>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</si>
  <si>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</si>
  <si>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</si>
  <si>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</si>
  <si>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</si>
  <si>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</si>
  <si>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</si>
  <si>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</si>
  <si>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</si>
  <si>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</si>
  <si>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</si>
  <si>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</si>
  <si>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</si>
  <si>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</si>
  <si>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</si>
  <si>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</si>
  <si>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</si>
  <si>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</si>
  <si>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</si>
  <si>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</si>
  <si>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</si>
  <si>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</si>
  <si>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</si>
  <si>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</si>
  <si>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</si>
  <si>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</si>
  <si>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</si>
  <si>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</si>
  <si>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</si>
  <si>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</si>
  <si>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</si>
  <si>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</si>
  <si>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</si>
  <si>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</si>
  <si>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</si>
  <si>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</si>
  <si>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</si>
  <si>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</si>
  <si>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</si>
  <si>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</si>
  <si>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</si>
  <si>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</si>
  <si>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</si>
  <si>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</si>
  <si>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</si>
  <si>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</si>
  <si>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</si>
  <si>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</si>
  <si>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</si>
  <si>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</si>
  <si>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</si>
  <si>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</si>
  <si>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</si>
  <si>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</si>
  <si>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</si>
  <si>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</si>
  <si>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</si>
  <si>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</si>
  <si>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</si>
  <si>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</si>
  <si>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</si>
  <si>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</si>
  <si>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</si>
  <si>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</si>
  <si>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</si>
  <si>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</si>
  <si>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</si>
  <si>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</si>
  <si>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</si>
  <si>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</si>
  <si>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</si>
  <si>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</si>
  <si>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</si>
  <si>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</si>
  <si>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</si>
  <si>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</si>
  <si>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</si>
  <si>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</si>
  <si>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</si>
  <si>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</si>
  <si>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</si>
  <si>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</si>
  <si>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</si>
  <si>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</si>
  <si>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</si>
  <si>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</si>
  <si>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</si>
  <si>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</si>
  <si>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</si>
  <si>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</si>
  <si>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</si>
  <si>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</si>
  <si>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</si>
  <si>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</si>
  <si>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</si>
  <si>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</si>
  <si>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</si>
  <si>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</si>
  <si>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</si>
  <si>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</si>
  <si>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</si>
  <si>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</si>
  <si>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</si>
  <si>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</si>
  <si>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</si>
  <si>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</si>
  <si>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</si>
  <si>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</si>
  <si>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</si>
  <si>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</si>
  <si>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</si>
  <si>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</si>
  <si>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</si>
  <si>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</si>
  <si>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</si>
  <si>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</si>
  <si>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</si>
  <si>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</si>
  <si>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</si>
  <si>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</si>
  <si>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</si>
  <si>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</si>
  <si>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</si>
  <si>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</si>
  <si>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</si>
  <si>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</si>
  <si>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</si>
  <si>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</si>
  <si>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</si>
  <si>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</si>
  <si>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</si>
  <si>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</si>
  <si>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</si>
  <si>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</si>
  <si>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</si>
  <si>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</si>
  <si>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</si>
  <si>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</si>
  <si>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</si>
  <si>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</si>
  <si>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</si>
  <si>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</si>
  <si>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</si>
  <si>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</si>
  <si>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</si>
  <si>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</si>
  <si>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</si>
  <si>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</si>
  <si>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</si>
  <si>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</si>
  <si>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</si>
  <si>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</si>
  <si>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</si>
  <si>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</si>
  <si>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</si>
  <si>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</si>
  <si>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</si>
  <si>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</si>
  <si>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</si>
  <si>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</si>
  <si>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</si>
  <si>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</si>
  <si>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</si>
  <si>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</si>
  <si>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</si>
  <si>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</si>
  <si>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</si>
  <si>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</si>
  <si>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</si>
  <si>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</si>
  <si>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</si>
  <si>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</si>
  <si>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</si>
  <si>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</si>
  <si>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</si>
  <si>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</si>
  <si>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</si>
  <si>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</si>
  <si>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</si>
  <si>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</si>
  <si>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</si>
  <si>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</si>
  <si>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</si>
  <si>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</si>
  <si>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</si>
  <si>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</si>
  <si>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</si>
  <si>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</si>
  <si>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</si>
  <si>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</si>
  <si>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</si>
  <si>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</si>
  <si>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</si>
  <si>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</si>
  <si>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</si>
  <si>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</si>
  <si>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</si>
  <si>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</si>
  <si>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</si>
  <si>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</si>
  <si>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</si>
  <si>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</si>
  <si>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</si>
  <si>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</si>
  <si>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</si>
  <si>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</si>
  <si>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</si>
  <si>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</si>
  <si>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</si>
  <si>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</si>
  <si>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</si>
  <si>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</si>
  <si>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</si>
  <si>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</si>
  <si>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</si>
  <si>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</si>
  <si>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</si>
  <si>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</si>
  <si>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</si>
  <si>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</si>
  <si>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</si>
  <si>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</si>
  <si>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</si>
  <si>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</si>
  <si>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</si>
  <si>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</si>
  <si>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</si>
  <si>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</si>
  <si>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</si>
  <si>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</si>
  <si>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</si>
  <si>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</si>
  <si>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</si>
  <si>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</si>
  <si>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</si>
  <si>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</si>
  <si>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</si>
  <si>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</si>
  <si>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</si>
  <si>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</si>
  <si>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</si>
  <si>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</si>
  <si>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</si>
  <si>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</si>
  <si>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</si>
  <si>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</si>
  <si>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</si>
  <si>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</si>
  <si>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</si>
  <si>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</si>
  <si>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</si>
  <si>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</si>
  <si>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</si>
  <si>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</si>
  <si>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</si>
  <si>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</si>
  <si>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</si>
  <si>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</si>
  <si>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</si>
  <si>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</si>
  <si>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</si>
  <si>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</si>
  <si>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</si>
  <si>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</si>
  <si>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</si>
  <si>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</si>
  <si>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</si>
  <si>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</si>
  <si>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</si>
  <si>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</si>
  <si>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</si>
  <si>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</si>
  <si>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</si>
  <si>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</si>
  <si>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</si>
  <si>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</si>
  <si>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</si>
  <si>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</si>
  <si>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</si>
  <si>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</si>
  <si>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</si>
  <si>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</si>
  <si>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</si>
  <si>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</si>
  <si>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</si>
  <si>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</si>
  <si>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</si>
  <si>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</si>
  <si>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</si>
  <si>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</si>
  <si>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</si>
  <si>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</si>
  <si>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</si>
  <si>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</si>
  <si>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</si>
  <si>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</si>
  <si>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</si>
  <si>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</si>
  <si>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</si>
  <si>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</si>
  <si>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</si>
  <si>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</si>
  <si>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</si>
  <si>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</si>
  <si>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</si>
  <si>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</si>
  <si>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</si>
  <si>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</si>
  <si>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</si>
  <si>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</si>
  <si>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</si>
  <si>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</si>
  <si>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</si>
  <si>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</si>
  <si>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</si>
  <si>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</si>
  <si>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</si>
  <si>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</si>
  <si>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</si>
  <si>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</si>
  <si>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</si>
  <si>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</si>
  <si>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</si>
  <si>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</si>
  <si>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</si>
  <si>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</si>
  <si>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</si>
  <si>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</si>
  <si>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</si>
  <si>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</si>
  <si>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</si>
  <si>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</si>
  <si>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</si>
  <si>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</si>
  <si>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</si>
  <si>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</si>
  <si>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</si>
  <si>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</si>
  <si>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</si>
  <si>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</si>
  <si>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</si>
  <si>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</si>
  <si>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</si>
  <si>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</si>
  <si>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</si>
  <si>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</si>
  <si>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</si>
  <si>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</si>
  <si>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</si>
  <si>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</si>
  <si>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</si>
  <si>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</si>
  <si>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</si>
  <si>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</si>
  <si>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</si>
  <si>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</si>
  <si>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</si>
  <si>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</si>
  <si>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</si>
  <si>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</si>
  <si>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</si>
  <si>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</si>
  <si>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</si>
  <si>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</si>
  <si>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</si>
  <si>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</si>
  <si>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</si>
  <si>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</si>
  <si>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</si>
  <si>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</si>
  <si>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</si>
  <si>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</si>
  <si>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</si>
  <si>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</si>
  <si>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</si>
  <si>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</si>
  <si>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</si>
  <si>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</si>
  <si>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</si>
  <si>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</si>
  <si>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</si>
  <si>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</si>
  <si>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</si>
  <si>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</si>
  <si>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</si>
  <si>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</si>
  <si>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</si>
  <si>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</si>
  <si>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</si>
  <si>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</si>
  <si>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</si>
  <si>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</si>
  <si>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</si>
  <si>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</si>
  <si>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</si>
  <si>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</si>
  <si>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</si>
  <si>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</si>
  <si>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</si>
  <si>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</si>
  <si>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</si>
  <si>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</si>
  <si>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</si>
  <si>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</si>
  <si>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</si>
  <si>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</si>
  <si>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</si>
  <si>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</si>
  <si>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</si>
  <si>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</si>
  <si>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</si>
  <si>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</si>
  <si>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</si>
  <si>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</si>
  <si>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</si>
  <si>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</si>
  <si>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</si>
  <si>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</si>
  <si>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</si>
  <si>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</si>
  <si>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</si>
  <si>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</si>
  <si>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</si>
  <si>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</si>
  <si>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</si>
  <si>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</si>
  <si>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</si>
  <si>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</si>
  <si>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</si>
  <si>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</si>
  <si>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</si>
  <si>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</si>
  <si>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</si>
  <si>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</si>
  <si>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</si>
  <si>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</si>
  <si>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</si>
  <si>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</si>
  <si>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</si>
  <si>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</si>
  <si>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</si>
  <si>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</si>
  <si>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</si>
  <si>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</si>
  <si>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</si>
  <si>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</si>
  <si>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</si>
  <si>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</si>
  <si>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</si>
  <si>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</si>
  <si>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</si>
  <si>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</si>
  <si>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</si>
  <si>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</si>
  <si>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</si>
  <si>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</si>
  <si>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</si>
  <si>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</si>
  <si>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</si>
  <si>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</si>
  <si>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</si>
  <si>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</si>
  <si>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</si>
  <si>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</si>
  <si>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</si>
  <si>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</si>
  <si>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</si>
  <si>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</si>
  <si>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</si>
  <si>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</si>
  <si>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</si>
  <si>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</si>
  <si>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</si>
  <si>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</si>
  <si>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</si>
  <si>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</si>
  <si>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</si>
  <si>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</si>
  <si>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</si>
  <si>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</si>
  <si>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</si>
  <si>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</si>
  <si>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</si>
  <si>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</si>
  <si>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</si>
  <si>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</si>
  <si>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</si>
  <si>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</si>
  <si>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</si>
  <si>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</si>
  <si>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</si>
  <si>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</si>
  <si>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</si>
  <si>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</si>
  <si>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</si>
  <si>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</si>
  <si>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</si>
  <si>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</si>
  <si>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</si>
  <si>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</si>
  <si>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</si>
  <si>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</si>
  <si>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</si>
  <si>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</si>
  <si>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</si>
  <si>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</si>
  <si>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</si>
  <si>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</si>
  <si>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</si>
  <si>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</si>
  <si>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</si>
  <si>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</si>
  <si>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</si>
  <si>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</si>
  <si>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</si>
  <si>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</si>
  <si>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</si>
  <si>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</si>
  <si>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</si>
  <si>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</si>
  <si>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</si>
  <si>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</si>
  <si>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</si>
  <si>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</si>
  <si>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</si>
  <si>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</si>
  <si>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</si>
  <si>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</si>
  <si>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</si>
  <si>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</si>
  <si>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</si>
  <si>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</si>
  <si>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</si>
  <si>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</si>
  <si>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</si>
  <si>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</si>
  <si>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</si>
  <si>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</si>
  <si>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</si>
  <si>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</si>
  <si>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</si>
  <si>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</si>
  <si>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</si>
  <si>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</si>
  <si>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</si>
  <si>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</si>
  <si>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</si>
  <si>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</si>
  <si>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</si>
  <si>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</si>
  <si>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</si>
  <si>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</si>
  <si>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</si>
  <si>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</si>
  <si>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</si>
  <si>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</si>
  <si>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</si>
  <si>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</si>
  <si>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</si>
  <si>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</si>
  <si>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</si>
  <si>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</si>
  <si>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</si>
  <si>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</si>
  <si>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</si>
  <si>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</si>
  <si>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</si>
  <si>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</si>
  <si>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</si>
  <si>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</si>
  <si>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</si>
  <si>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</si>
  <si>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</si>
  <si>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</si>
  <si>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</si>
  <si>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</si>
  <si>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</si>
  <si>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</si>
  <si>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</si>
  <si>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</si>
  <si>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</si>
  <si>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</si>
  <si>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</si>
  <si>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</si>
  <si>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</si>
  <si>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</si>
  <si>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</si>
  <si>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</si>
  <si>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</si>
  <si>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</si>
  <si>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</si>
  <si>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</si>
  <si>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</si>
  <si>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</si>
  <si>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</si>
  <si>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</si>
  <si>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</si>
  <si>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</si>
  <si>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</si>
  <si>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</si>
  <si>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</si>
  <si>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</si>
  <si>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</si>
  <si>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</si>
  <si>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</si>
  <si>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</si>
  <si>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</si>
  <si>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</si>
  <si>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</si>
  <si>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</si>
  <si>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</si>
  <si>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</si>
  <si>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</si>
  <si>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</si>
  <si>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</si>
  <si>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</si>
  <si>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</si>
  <si>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</si>
  <si>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</si>
  <si>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</si>
  <si>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</si>
  <si>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</si>
  <si>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</si>
  <si>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</si>
  <si>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</si>
  <si>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</si>
  <si>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</si>
  <si>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</si>
  <si>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</si>
  <si>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</si>
  <si>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</si>
  <si>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</si>
  <si>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</si>
  <si>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</si>
  <si>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</si>
  <si>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</si>
  <si>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</si>
  <si>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</si>
  <si>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</si>
  <si>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</si>
  <si>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</si>
  <si>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</si>
  <si>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</si>
  <si>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</si>
  <si>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</si>
  <si>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</si>
  <si>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</si>
  <si>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</si>
  <si>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</si>
  <si>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</si>
  <si>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</si>
  <si>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</si>
  <si>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</si>
  <si>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</si>
  <si>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</si>
  <si>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</si>
  <si>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</si>
  <si>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</si>
  <si>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</si>
  <si>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</si>
  <si>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</si>
  <si>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</si>
  <si>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</si>
  <si>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</si>
  <si>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</si>
  <si>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</si>
  <si>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</si>
  <si>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</si>
  <si>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</si>
  <si>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</si>
  <si>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</si>
  <si>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</si>
  <si>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</si>
  <si>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</si>
  <si>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</si>
  <si>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</si>
  <si>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</si>
  <si>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</si>
  <si>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</si>
  <si>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</si>
  <si>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</si>
  <si>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</si>
  <si>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</si>
  <si>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</si>
  <si>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</si>
  <si>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</si>
  <si>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</si>
  <si>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</si>
  <si>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</si>
  <si>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</si>
  <si>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</si>
  <si>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</si>
  <si>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</si>
  <si>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</si>
  <si>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</si>
  <si>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</si>
  <si>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</si>
  <si>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</si>
  <si>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</si>
  <si>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</si>
  <si>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</si>
  <si>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</si>
  <si>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</si>
  <si>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</si>
  <si>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</si>
  <si>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</si>
  <si>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</si>
  <si>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</si>
  <si>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</si>
  <si>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</si>
  <si>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</si>
  <si>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</si>
  <si>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</si>
  <si>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</si>
  <si>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</si>
  <si>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</si>
  <si>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</si>
  <si>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</si>
  <si>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</si>
  <si>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</si>
  <si>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</si>
  <si>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</si>
  <si>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</si>
  <si>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</si>
  <si>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</si>
  <si>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</si>
  <si>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</si>
  <si>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</si>
  <si>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</si>
  <si>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</si>
  <si>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</si>
  <si>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</si>
  <si>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</si>
  <si>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</si>
  <si>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</si>
  <si>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</si>
  <si>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</si>
  <si>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</si>
  <si>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</si>
  <si>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</si>
  <si>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</si>
  <si>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</si>
  <si>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</si>
  <si>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</si>
  <si>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</si>
  <si>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</si>
  <si>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</si>
  <si>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</si>
  <si>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</si>
  <si>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</si>
  <si>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</si>
  <si>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</si>
  <si>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</si>
  <si>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</si>
  <si>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</si>
  <si>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</si>
  <si>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</si>
  <si>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</si>
  <si>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</si>
  <si>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</si>
  <si>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</si>
  <si>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</si>
  <si>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</si>
  <si>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</si>
  <si>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</si>
  <si>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</si>
  <si>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</si>
  <si>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</si>
  <si>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</si>
  <si>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</si>
  <si>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</si>
  <si>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</si>
  <si>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</si>
  <si>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</si>
  <si>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</si>
  <si>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</si>
  <si>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</si>
  <si>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</si>
  <si>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</si>
  <si>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</si>
  <si>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</si>
  <si>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</si>
  <si>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</si>
  <si>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</si>
  <si>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</si>
  <si>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</si>
  <si>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</si>
  <si>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</si>
  <si>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</si>
  <si>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</si>
  <si>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</si>
  <si>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</si>
  <si>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</si>
  <si>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</si>
  <si>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</si>
  <si>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</si>
  <si>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</si>
  <si>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</si>
  <si>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</si>
  <si>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</si>
  <si>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</si>
  <si>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</si>
  <si>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</si>
  <si>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</si>
  <si>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</si>
  <si>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</si>
  <si>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</si>
  <si>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</si>
  <si>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</si>
  <si>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</si>
  <si>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</si>
  <si>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</si>
  <si>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</si>
  <si>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</si>
  <si>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</si>
  <si>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</si>
  <si>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</si>
  <si>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</si>
  <si>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</si>
  <si>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</si>
  <si>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</si>
  <si>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</si>
  <si>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</si>
  <si>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</si>
  <si>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</si>
  <si>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</si>
  <si>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</si>
  <si>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</si>
  <si>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</si>
  <si>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</si>
  <si>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</si>
  <si>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</si>
  <si>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</si>
  <si>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</si>
  <si>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</si>
  <si>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</si>
  <si>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</si>
  <si>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</si>
  <si>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</si>
  <si>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</si>
  <si>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</si>
  <si>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</si>
  <si>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</si>
  <si>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</si>
  <si>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</si>
  <si>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</si>
  <si>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</si>
  <si>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</si>
  <si>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</si>
  <si>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</si>
  <si>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</si>
  <si>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</si>
  <si>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</si>
  <si>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</si>
  <si>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</si>
  <si>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</si>
  <si>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</si>
  <si>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</si>
  <si>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</si>
  <si>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</si>
  <si>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</si>
  <si>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</si>
  <si>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</si>
  <si>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</si>
  <si>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</si>
  <si>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</si>
  <si>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</si>
  <si>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</si>
  <si>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</si>
  <si>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</si>
  <si>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</si>
  <si>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</si>
  <si>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</si>
  <si>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</si>
  <si>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</si>
  <si>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</si>
  <si>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</si>
  <si>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</si>
  <si>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</si>
  <si>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</si>
  <si>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</si>
  <si>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</si>
  <si>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</si>
  <si>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</si>
  <si>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</si>
  <si>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</si>
  <si>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</si>
  <si>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</si>
  <si>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</si>
  <si>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</si>
  <si>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</si>
  <si>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</si>
  <si>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</si>
  <si>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</si>
  <si>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</si>
  <si>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</si>
  <si>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</si>
  <si>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</si>
  <si>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</si>
  <si>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</si>
  <si>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</si>
  <si>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</si>
  <si>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</si>
  <si>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</si>
  <si>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</si>
  <si>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</si>
  <si>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</si>
  <si>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</si>
  <si>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</si>
  <si>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</si>
  <si>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</si>
  <si>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</si>
  <si>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</si>
  <si>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</si>
  <si>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</si>
  <si>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</si>
  <si>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</si>
  <si>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</si>
  <si>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</si>
  <si>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</si>
  <si>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</si>
  <si>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</si>
  <si>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</si>
  <si>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</si>
  <si>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</si>
  <si>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</si>
  <si>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</si>
  <si>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</si>
  <si>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</si>
  <si>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</si>
  <si>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</si>
  <si>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</si>
  <si>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</si>
  <si>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</si>
  <si>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</si>
  <si>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</si>
  <si>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</si>
  <si>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</si>
  <si>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</si>
  <si>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</si>
  <si>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</si>
  <si>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</si>
  <si>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</si>
  <si>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</si>
  <si>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</si>
  <si>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</si>
  <si>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</si>
  <si>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</si>
  <si>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</si>
  <si>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</si>
  <si>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</si>
  <si>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</si>
  <si>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</si>
  <si>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</si>
  <si>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</si>
  <si>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</si>
  <si>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</si>
  <si>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</si>
  <si>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</si>
  <si>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</si>
  <si>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</si>
  <si>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</si>
  <si>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</si>
  <si>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</si>
  <si>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</si>
  <si>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</si>
  <si>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</si>
  <si>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</si>
  <si>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</si>
  <si>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</si>
  <si>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</si>
  <si>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</si>
  <si>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</si>
  <si>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</si>
  <si>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</si>
  <si>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</si>
  <si>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</si>
  <si>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</si>
  <si>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</si>
  <si>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</si>
  <si>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</si>
  <si>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</si>
  <si>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</si>
  <si>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</si>
  <si>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</si>
  <si>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</si>
  <si>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</si>
  <si>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</si>
  <si>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</si>
  <si>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</si>
  <si>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</si>
  <si>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</si>
  <si>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</si>
  <si>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</si>
  <si>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</si>
  <si>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</si>
  <si>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</si>
  <si>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</si>
  <si>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</si>
  <si>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</si>
  <si>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</si>
  <si>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</si>
  <si>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</si>
  <si>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</si>
  <si>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</si>
  <si>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</si>
  <si>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</si>
  <si>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</si>
  <si>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</si>
  <si>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</si>
  <si>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</si>
  <si>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</si>
  <si>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</si>
  <si>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</si>
  <si>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</si>
  <si>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</si>
  <si>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</si>
  <si>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</si>
  <si>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</si>
  <si>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</si>
  <si>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</si>
  <si>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</si>
  <si>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</si>
  <si>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</si>
  <si>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</si>
  <si>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</si>
  <si>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</si>
  <si>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</si>
  <si>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</si>
  <si>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</si>
  <si>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</si>
  <si>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</si>
  <si>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</si>
  <si>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</si>
  <si>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</si>
  <si>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</si>
  <si>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</si>
  <si>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</si>
  <si>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</si>
  <si>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</si>
  <si>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</si>
  <si>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</si>
  <si>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</si>
  <si>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</si>
  <si>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</si>
  <si>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</si>
  <si>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</si>
  <si>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</si>
  <si>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</si>
  <si>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</si>
  <si>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</si>
  <si>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</si>
  <si>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</si>
  <si>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</si>
  <si>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</si>
  <si>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</si>
  <si>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</si>
  <si>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</si>
  <si>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</si>
  <si>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</si>
  <si>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</si>
  <si>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</si>
  <si>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</si>
  <si>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</si>
  <si>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</si>
  <si>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</si>
  <si>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</si>
  <si>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</si>
  <si>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</si>
  <si>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</si>
  <si>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</si>
  <si>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</si>
  <si>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</si>
  <si>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</si>
  <si>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</si>
  <si>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</si>
  <si>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</si>
  <si>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</si>
  <si>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</si>
  <si>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</si>
  <si>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</si>
  <si>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</si>
  <si>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</si>
  <si>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</si>
  <si>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</si>
  <si>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</si>
  <si>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</si>
  <si>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</si>
  <si>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</si>
  <si>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</si>
  <si>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</si>
  <si>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</si>
  <si>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</si>
  <si>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</si>
  <si>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</si>
  <si>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</si>
  <si>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</si>
  <si>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</si>
  <si>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</si>
  <si>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</si>
  <si>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</si>
  <si>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</si>
  <si>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</si>
  <si>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</si>
  <si>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</si>
  <si>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</si>
  <si>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</si>
  <si>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</si>
  <si>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</si>
  <si>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</si>
  <si>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</si>
  <si>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</si>
  <si>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</si>
  <si>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</si>
  <si>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</si>
  <si>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</si>
  <si>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</si>
  <si>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</si>
  <si>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</si>
  <si>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</si>
  <si>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</si>
  <si>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</si>
  <si>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</si>
  <si>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</si>
  <si>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</si>
  <si>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</si>
  <si>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</si>
  <si>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</si>
  <si>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</si>
  <si>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</si>
  <si>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</si>
  <si>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</si>
  <si>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</si>
  <si>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</si>
  <si>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</si>
  <si>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</si>
  <si>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</si>
  <si>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</si>
  <si>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</si>
  <si>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</si>
  <si>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</si>
  <si>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</si>
  <si>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</si>
  <si>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</si>
  <si>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</si>
  <si>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</si>
  <si>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</si>
  <si>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</si>
  <si>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</si>
  <si>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</si>
  <si>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</si>
  <si>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</si>
  <si>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</si>
  <si>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</si>
  <si>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</si>
  <si>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</si>
  <si>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</si>
  <si>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</si>
  <si>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</si>
  <si>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</si>
  <si>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</si>
  <si>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</si>
  <si>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</si>
  <si>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</si>
  <si>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</si>
  <si>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</si>
  <si>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</si>
  <si>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</si>
  <si>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</si>
  <si>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</si>
  <si>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</si>
  <si>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</si>
  <si>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</si>
  <si>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</si>
  <si>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</si>
  <si>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</si>
  <si>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</si>
  <si>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</si>
  <si>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</si>
  <si>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</si>
  <si>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</si>
  <si>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</si>
  <si>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</si>
  <si>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</si>
  <si>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</si>
  <si>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</si>
  <si>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</si>
  <si>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</si>
  <si>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</si>
  <si>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</si>
  <si>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</si>
  <si>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</si>
  <si>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</si>
  <si>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</si>
  <si>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</si>
  <si>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</si>
  <si>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</si>
  <si>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</si>
  <si>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</si>
  <si>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</si>
  <si>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</si>
  <si>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</si>
  <si>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</si>
  <si>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</si>
  <si>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</si>
  <si>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</si>
  <si>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</si>
  <si>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</si>
  <si>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</si>
  <si>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</si>
  <si>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</si>
  <si>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</si>
  <si>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</si>
  <si>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</si>
  <si>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</si>
  <si>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</si>
  <si>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</si>
  <si>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</si>
  <si>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</si>
  <si>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</si>
  <si>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</si>
  <si>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</si>
  <si>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</si>
  <si>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</si>
  <si>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</si>
  <si>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</si>
  <si>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</si>
  <si>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</si>
  <si>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</si>
  <si>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</si>
  <si>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</si>
  <si>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</si>
  <si>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</si>
  <si>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</si>
  <si>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</si>
  <si>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</si>
  <si>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</si>
  <si>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</si>
  <si>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</si>
  <si>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</si>
  <si>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</si>
  <si>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</si>
  <si>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</si>
  <si>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</si>
  <si>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</si>
  <si>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</si>
  <si>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</si>
  <si>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</si>
  <si>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</si>
  <si>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</si>
  <si>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</si>
  <si>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</si>
  <si>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</si>
  <si>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</si>
  <si>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</si>
  <si>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</si>
  <si>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</si>
  <si>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</si>
  <si>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</si>
  <si>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</si>
  <si>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</si>
  <si>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</si>
  <si>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</si>
  <si>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</si>
  <si>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</si>
  <si>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</si>
  <si>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</si>
  <si>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</si>
  <si>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</si>
  <si>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</si>
  <si>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</si>
  <si>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</si>
  <si>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</si>
  <si>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</si>
  <si>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</si>
  <si>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</si>
  <si>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</si>
  <si>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</si>
  <si>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</si>
  <si>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</si>
  <si>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</si>
  <si>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</si>
  <si>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</si>
  <si>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</si>
  <si>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</si>
  <si>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</si>
  <si>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</si>
  <si>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</si>
  <si>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</si>
  <si>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</si>
  <si>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</si>
  <si>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</si>
  <si>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</si>
  <si>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</si>
  <si>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</si>
  <si>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</si>
  <si>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</si>
  <si>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</si>
  <si>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</si>
  <si>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</si>
  <si>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</si>
  <si>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</si>
  <si>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</si>
  <si>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</si>
  <si>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</si>
  <si>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</si>
  <si>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</si>
  <si>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</si>
  <si>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</si>
  <si>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</si>
  <si>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</si>
  <si>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</si>
  <si>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</si>
  <si>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</si>
  <si>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</si>
  <si>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</si>
  <si>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</si>
  <si>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</si>
  <si>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</si>
  <si>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</si>
  <si>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</si>
  <si>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</si>
  <si>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</si>
  <si>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</si>
  <si>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</si>
  <si>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</si>
  <si>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</si>
  <si>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</si>
  <si>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</si>
  <si>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</si>
  <si>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</si>
  <si>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</si>
  <si>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</si>
  <si>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</si>
  <si>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</si>
  <si>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</si>
  <si>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</si>
  <si>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</si>
  <si>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</si>
  <si>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</si>
  <si>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</si>
  <si>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</si>
  <si>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</si>
  <si>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</si>
  <si>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</si>
  <si>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</si>
  <si>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</si>
  <si>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</si>
  <si>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</si>
  <si>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</si>
  <si>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</si>
  <si>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</si>
  <si>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</si>
  <si>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</si>
  <si>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</si>
  <si>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</si>
  <si>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</si>
  <si>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</si>
  <si>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</si>
  <si>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</si>
  <si>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</si>
  <si>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</si>
  <si>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</si>
  <si>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</si>
  <si>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</si>
  <si>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</si>
  <si>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</si>
  <si>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</si>
  <si>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</si>
  <si>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</si>
  <si>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</si>
  <si>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</si>
  <si>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</si>
  <si>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</si>
  <si>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</si>
  <si>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</si>
  <si>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</si>
  <si>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</si>
  <si>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</si>
  <si>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</si>
  <si>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</si>
  <si>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</si>
  <si>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</si>
  <si>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</si>
  <si>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</si>
  <si>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</si>
  <si>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</si>
  <si>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</si>
  <si>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</si>
  <si>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</si>
  <si>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</si>
  <si>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</si>
  <si>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</si>
  <si>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</si>
  <si>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</si>
  <si>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</si>
  <si>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</si>
  <si>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</si>
  <si>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</si>
  <si>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</si>
  <si>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</si>
  <si>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</si>
  <si>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</si>
  <si>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</si>
  <si>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</si>
  <si>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</si>
  <si>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</si>
  <si>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</si>
  <si>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</si>
  <si>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</si>
  <si>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</si>
  <si>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</si>
  <si>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</si>
  <si>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</si>
  <si>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</si>
  <si>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</si>
  <si>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</si>
  <si>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</si>
  <si>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</si>
  <si>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</si>
  <si>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</si>
  <si>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</si>
  <si>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</si>
  <si>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</si>
  <si>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</si>
  <si>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</si>
  <si>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</si>
  <si>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</si>
  <si>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</si>
  <si>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</si>
  <si>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</si>
  <si>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</si>
  <si>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</si>
  <si>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</si>
  <si>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</si>
  <si>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</si>
  <si>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</si>
  <si>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</si>
  <si>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</si>
  <si>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</si>
  <si>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</si>
  <si>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</si>
  <si>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</si>
  <si>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</si>
  <si>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</si>
  <si>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</si>
  <si>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</si>
  <si>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</si>
  <si>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</si>
  <si>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</si>
  <si>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</si>
  <si>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</si>
  <si>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</si>
  <si>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</si>
  <si>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</si>
  <si>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</si>
  <si>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</si>
  <si>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</si>
  <si>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</si>
  <si>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</si>
  <si>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</si>
  <si>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</si>
  <si>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</si>
  <si>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</si>
  <si>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</si>
  <si>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</si>
  <si>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</si>
  <si>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</si>
  <si>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</si>
  <si>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</si>
  <si>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</si>
  <si>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</si>
  <si>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</si>
  <si>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</si>
  <si>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</si>
  <si>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</si>
  <si>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</si>
  <si>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</si>
  <si>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</si>
  <si>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</si>
  <si>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</si>
  <si>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</si>
  <si>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</si>
  <si>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</si>
  <si>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</si>
  <si>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</si>
  <si>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</si>
  <si>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</si>
  <si>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</si>
  <si>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</si>
  <si>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</si>
  <si>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</si>
  <si>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</si>
  <si>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</si>
  <si>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</si>
  <si>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</si>
  <si>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</si>
  <si>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</si>
  <si>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</si>
  <si>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</si>
  <si>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</si>
  <si>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</si>
  <si>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</si>
  <si>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</si>
  <si>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</si>
  <si>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</si>
  <si>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</si>
  <si>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</si>
  <si>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</si>
  <si>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</si>
  <si>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</si>
  <si>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</si>
  <si>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</si>
  <si>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</si>
  <si>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</si>
  <si>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</si>
  <si>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</si>
  <si>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</si>
  <si>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</si>
  <si>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</si>
  <si>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</si>
  <si>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</si>
  <si>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</si>
  <si>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</si>
  <si>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</si>
  <si>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</si>
  <si>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</si>
  <si>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</si>
  <si>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</si>
  <si>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</si>
  <si>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</si>
  <si>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</si>
  <si>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</si>
  <si>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</si>
  <si>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</si>
  <si>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</si>
  <si>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</si>
  <si>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</si>
  <si>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</si>
  <si>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</si>
  <si>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</si>
  <si>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</si>
  <si>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</si>
  <si>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</si>
  <si>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</si>
  <si>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</si>
  <si>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</si>
  <si>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</si>
  <si>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</si>
  <si>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</si>
  <si>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</si>
  <si>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</si>
  <si>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</si>
  <si>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</si>
  <si>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</si>
  <si>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</si>
  <si>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</si>
  <si>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</si>
  <si>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</si>
  <si>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</si>
  <si>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</si>
  <si>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</si>
  <si>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</si>
  <si>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</si>
  <si>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</si>
  <si>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</si>
  <si>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</si>
  <si>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</si>
  <si>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</si>
  <si>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</si>
  <si>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</si>
  <si>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</si>
  <si>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</si>
  <si>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</si>
  <si>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</si>
  <si>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</si>
  <si>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</si>
  <si>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</si>
  <si>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</si>
  <si>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</si>
  <si>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</si>
  <si>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</si>
  <si>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</si>
  <si>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</si>
  <si>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</si>
  <si>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</si>
  <si>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</si>
  <si>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</si>
  <si>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</si>
  <si>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</si>
  <si>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</si>
  <si>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</si>
  <si>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</si>
  <si>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</si>
  <si>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</si>
  <si>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</si>
  <si>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</si>
  <si>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</si>
  <si>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</si>
  <si>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</si>
  <si>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</si>
  <si>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</si>
  <si>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</si>
  <si>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</si>
  <si>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</si>
  <si>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</si>
  <si>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</si>
  <si>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</si>
  <si>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</si>
  <si>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</si>
  <si>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</si>
  <si>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</si>
  <si>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</si>
  <si>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</si>
  <si>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</si>
  <si>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</si>
  <si>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</si>
  <si>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</si>
  <si>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</si>
  <si>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</si>
  <si>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</si>
  <si>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</si>
  <si>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</si>
  <si>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</si>
  <si>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</si>
  <si>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</si>
  <si>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</si>
  <si>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</si>
  <si>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</si>
  <si>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</si>
  <si>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</si>
  <si>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</si>
  <si>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</si>
  <si>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</si>
  <si>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</si>
  <si>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</si>
  <si>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</si>
  <si>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</si>
  <si>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</si>
  <si>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</si>
  <si>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</si>
  <si>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</si>
  <si>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</si>
  <si>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</si>
  <si>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</si>
  <si>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</si>
  <si>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</si>
  <si>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</si>
  <si>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</si>
  <si>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</si>
  <si>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</si>
  <si>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</si>
  <si>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</si>
  <si>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</si>
  <si>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</si>
  <si>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</si>
  <si>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</si>
  <si>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</si>
  <si>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</si>
  <si>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</si>
  <si>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</si>
  <si>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</si>
  <si>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</si>
  <si>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</si>
  <si>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</si>
  <si>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</si>
  <si>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</si>
  <si>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</si>
  <si>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</si>
  <si>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</si>
  <si>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</si>
  <si>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</si>
  <si>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</si>
  <si>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</si>
  <si>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</si>
  <si>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</si>
  <si>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</si>
  <si>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</si>
  <si>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</si>
  <si>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</si>
  <si>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</si>
  <si>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</si>
  <si>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</si>
  <si>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</si>
  <si>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</si>
  <si>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</si>
  <si>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</si>
  <si>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</si>
  <si>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</si>
  <si>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</si>
  <si>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</si>
  <si>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</si>
  <si>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</si>
  <si>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</si>
  <si>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</si>
  <si>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</si>
  <si>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</si>
  <si>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</si>
  <si>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</si>
  <si>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</si>
  <si>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</si>
  <si>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</si>
  <si>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</si>
  <si>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</si>
  <si>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</si>
  <si>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</si>
  <si>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</si>
  <si>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</si>
  <si>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</si>
  <si>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</si>
  <si>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</si>
  <si>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</si>
  <si>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</si>
  <si>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</si>
  <si>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</si>
  <si>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</si>
  <si>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</si>
  <si>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</si>
  <si>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</si>
  <si>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</si>
  <si>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</si>
  <si>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</si>
  <si>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</si>
  <si>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</si>
  <si>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</si>
  <si>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</si>
  <si>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</si>
  <si>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</si>
  <si>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</si>
  <si>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</si>
  <si>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</si>
  <si>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</si>
  <si>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</si>
  <si>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</si>
  <si>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</si>
  <si>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</si>
  <si>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</si>
  <si>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</si>
  <si>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</si>
  <si>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</si>
  <si>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</si>
  <si>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</si>
  <si>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</si>
  <si>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</si>
  <si>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</si>
  <si>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</si>
  <si>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</si>
  <si>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</si>
  <si>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</si>
  <si>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</si>
  <si>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</si>
  <si>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</si>
  <si>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</si>
  <si>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</si>
  <si>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</si>
  <si>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</si>
  <si>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</si>
  <si>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</si>
  <si>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</si>
  <si>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</si>
  <si>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</si>
  <si>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</si>
  <si>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</si>
  <si>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</si>
  <si>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</si>
  <si>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</si>
  <si>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</si>
  <si>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</si>
  <si>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</si>
  <si>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</si>
  <si>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</si>
  <si>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</si>
  <si>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</si>
  <si>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</si>
  <si>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</si>
  <si>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</si>
  <si>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</si>
  <si>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</si>
  <si>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</si>
  <si>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</si>
  <si>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</si>
  <si>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</si>
  <si>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</si>
  <si>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</si>
  <si>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</si>
  <si>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</si>
  <si>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</si>
  <si>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</si>
  <si>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</si>
  <si>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</si>
  <si>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</si>
  <si>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</si>
  <si>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</si>
  <si>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</si>
  <si>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</si>
  <si>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</si>
  <si>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</si>
  <si>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</si>
  <si>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</si>
  <si>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</si>
  <si>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</si>
  <si>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</si>
  <si>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</si>
  <si>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</si>
  <si>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</si>
  <si>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</si>
  <si>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</si>
  <si>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</si>
  <si>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</si>
  <si>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</si>
  <si>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</si>
  <si>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</si>
  <si>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</si>
  <si>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</si>
  <si>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</si>
  <si>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</si>
  <si>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</si>
  <si>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</si>
  <si>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</si>
  <si>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</si>
  <si>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</si>
  <si>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</si>
  <si>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</si>
  <si>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</si>
  <si>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</si>
  <si>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</si>
  <si>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</si>
  <si>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</si>
  <si>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</si>
  <si>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</si>
  <si>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</si>
  <si>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</si>
  <si>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</si>
  <si>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</si>
  <si>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</si>
  <si>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</si>
  <si>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</si>
  <si>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</si>
  <si>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</si>
  <si>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</si>
  <si>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</si>
  <si>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</si>
  <si>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</si>
  <si>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</si>
  <si>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</si>
  <si>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</si>
  <si>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</si>
  <si>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</si>
  <si>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</si>
  <si>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</si>
  <si>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</si>
  <si>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</si>
  <si>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</si>
  <si>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</si>
  <si>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</si>
  <si>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</si>
  <si>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</si>
  <si>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</si>
  <si>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</si>
  <si>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</si>
  <si>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</si>
  <si>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</si>
  <si>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</si>
  <si>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</si>
  <si>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</si>
  <si>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</si>
  <si>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</si>
  <si>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</si>
  <si>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</si>
  <si>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</si>
  <si>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</si>
  <si>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</si>
  <si>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</si>
  <si>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</si>
  <si>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</si>
  <si>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</si>
  <si>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</si>
  <si>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</si>
  <si>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</si>
  <si>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</si>
  <si>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</si>
  <si>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</si>
  <si>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</si>
  <si>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</si>
  <si>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</si>
  <si>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</si>
  <si>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</si>
  <si>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</si>
  <si>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</si>
  <si>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</si>
  <si>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</si>
  <si>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</si>
  <si>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</si>
  <si>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</si>
  <si>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</si>
  <si>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</si>
  <si>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</si>
  <si>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</si>
  <si>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</si>
  <si>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</si>
  <si>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</si>
  <si>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</si>
  <si>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</si>
  <si>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</si>
  <si>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</si>
  <si>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</si>
  <si>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</si>
  <si>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</si>
  <si>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</si>
  <si>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</si>
  <si>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</si>
  <si>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</si>
  <si>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</si>
  <si>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</si>
  <si>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</si>
  <si>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</si>
  <si>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</si>
  <si>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</si>
  <si>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</si>
  <si>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</si>
  <si>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</si>
  <si>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</si>
  <si>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</si>
  <si>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</si>
  <si>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</si>
  <si>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</si>
  <si>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</si>
  <si>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</si>
  <si>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</si>
  <si>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</si>
  <si>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</si>
  <si>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</si>
  <si>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</si>
  <si>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</si>
  <si>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</si>
  <si>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</si>
  <si>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</si>
  <si>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</si>
  <si>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</si>
  <si>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</si>
  <si>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</si>
  <si>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</si>
  <si>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</si>
  <si>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</si>
  <si>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</si>
  <si>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</si>
  <si>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</si>
  <si>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</si>
  <si>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</si>
  <si>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</si>
  <si>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</si>
  <si>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</si>
  <si>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</si>
  <si>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</si>
  <si>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</si>
  <si>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</si>
  <si>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</si>
  <si>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</si>
  <si>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</si>
  <si>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</si>
  <si>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</si>
  <si>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</si>
  <si>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</si>
  <si>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</si>
  <si>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</si>
  <si>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</si>
  <si>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</si>
  <si>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</si>
  <si>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</si>
  <si>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</si>
  <si>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</si>
  <si>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</si>
  <si>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</si>
  <si>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</si>
  <si>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</si>
  <si>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</si>
  <si>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</si>
  <si>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</si>
  <si>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</si>
  <si>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</si>
  <si>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</si>
  <si>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</si>
  <si>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</si>
  <si>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</si>
  <si>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</si>
  <si>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</si>
  <si>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</si>
  <si>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</si>
  <si>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</si>
  <si>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</si>
  <si>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</si>
  <si>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</si>
  <si>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</si>
  <si>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</si>
  <si>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</si>
  <si>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</si>
  <si>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</si>
  <si>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</si>
  <si>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</si>
  <si>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</si>
  <si>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</si>
  <si>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</si>
  <si>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</si>
  <si>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</si>
  <si>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</si>
  <si>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</si>
  <si>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</si>
  <si>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</si>
  <si>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</si>
  <si>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</si>
  <si>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</si>
  <si>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</si>
  <si>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</si>
  <si>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</si>
  <si>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</si>
  <si>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</si>
  <si>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</si>
  <si>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</si>
  <si>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</si>
  <si>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</si>
  <si>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</si>
  <si>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</si>
  <si>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</si>
  <si>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</si>
  <si>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</si>
  <si>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</si>
  <si>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</si>
  <si>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</si>
  <si>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</si>
  <si>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</si>
  <si>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</si>
  <si>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</si>
  <si>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</si>
  <si>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</si>
  <si>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</si>
  <si>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</si>
  <si>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</si>
  <si>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</si>
  <si>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</si>
  <si>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</si>
  <si>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</si>
  <si>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</si>
  <si>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</si>
  <si>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</si>
  <si>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</si>
  <si>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</si>
  <si>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</si>
  <si>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</si>
  <si>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</si>
  <si>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</si>
  <si>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</si>
  <si>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</si>
  <si>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</si>
  <si>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</si>
  <si>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</si>
  <si>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</si>
  <si>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</si>
  <si>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</si>
  <si>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</si>
  <si>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</si>
  <si>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</si>
  <si>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</si>
  <si>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</si>
  <si>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</si>
  <si>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</si>
  <si>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</si>
  <si>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</si>
  <si>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</si>
  <si>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</si>
  <si>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</si>
  <si>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</si>
  <si>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</si>
  <si>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</si>
  <si>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</si>
  <si>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</si>
  <si>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</si>
  <si>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</si>
  <si>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</si>
  <si>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</si>
  <si>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</si>
  <si>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</si>
  <si>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</si>
  <si>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</si>
  <si>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</si>
  <si>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</si>
  <si>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</si>
  <si>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</si>
  <si>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</si>
  <si>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</si>
  <si>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</si>
  <si>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</si>
  <si>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</si>
  <si>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</si>
  <si>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</si>
  <si>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</si>
  <si>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</si>
  <si>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</si>
  <si>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</si>
  <si>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</si>
  <si>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</si>
  <si>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</si>
  <si>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</si>
  <si>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</si>
  <si>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</si>
  <si>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</si>
  <si>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</si>
  <si>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</si>
  <si>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</si>
  <si>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</si>
  <si>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</si>
  <si>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</si>
  <si>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</si>
  <si>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</si>
  <si>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</si>
  <si>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</si>
  <si>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</si>
  <si>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</si>
  <si>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</si>
  <si>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</si>
  <si>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</si>
  <si>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</si>
  <si>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</si>
  <si>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</si>
  <si>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</si>
  <si>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</si>
  <si>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</si>
  <si>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</si>
  <si>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</si>
  <si>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</si>
  <si>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</si>
  <si>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</si>
  <si>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</si>
  <si>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</si>
  <si>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</si>
  <si>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</si>
  <si>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</si>
  <si>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</si>
  <si>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</si>
  <si>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</si>
  <si>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</si>
  <si>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</si>
  <si>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</si>
  <si>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</si>
  <si>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</si>
  <si>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</si>
  <si>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</si>
  <si>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</si>
  <si>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</si>
  <si>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</si>
  <si>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</si>
  <si>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</si>
  <si>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</si>
  <si>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</si>
  <si>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</si>
  <si>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</si>
  <si>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</si>
  <si>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</si>
  <si>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</si>
  <si>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</si>
  <si>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</si>
  <si>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</si>
  <si>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</si>
  <si>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</si>
  <si>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</si>
  <si>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</si>
  <si>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</si>
  <si>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</si>
  <si>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</si>
  <si>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</si>
  <si>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</si>
  <si>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</si>
  <si>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</si>
  <si>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</si>
  <si>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</si>
  <si>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</si>
  <si>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</si>
  <si>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</si>
  <si>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</si>
  <si>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</si>
  <si>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</si>
  <si>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</si>
  <si>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</si>
  <si>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</si>
  <si>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</si>
  <si>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</si>
  <si>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</si>
  <si>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</si>
  <si>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</si>
  <si>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</si>
  <si>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</si>
  <si>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</si>
  <si>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</si>
  <si>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</si>
  <si>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</si>
  <si>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</si>
  <si>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</si>
  <si>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</si>
  <si>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</si>
  <si>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</si>
  <si>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</si>
  <si>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</si>
  <si>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</si>
  <si>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</si>
  <si>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</si>
  <si>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</si>
  <si>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</si>
  <si>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</si>
  <si>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</si>
  <si>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</si>
  <si>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</si>
  <si>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</si>
  <si>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</si>
  <si>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</si>
  <si>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</si>
  <si>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</si>
  <si>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</si>
  <si>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</si>
  <si>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</si>
  <si>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</si>
  <si>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</si>
  <si>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</si>
  <si>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</si>
  <si>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</si>
  <si>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</si>
  <si>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</si>
  <si>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</si>
  <si>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</si>
  <si>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</si>
  <si>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</si>
  <si>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</si>
  <si>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</si>
  <si>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</si>
  <si>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</si>
  <si>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</si>
  <si>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</si>
  <si>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</si>
  <si>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</si>
  <si>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</si>
  <si>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</si>
  <si>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</si>
  <si>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</si>
  <si>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</si>
  <si>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</si>
  <si>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</si>
  <si>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</si>
  <si>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</si>
  <si>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</si>
  <si>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</si>
  <si>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</si>
  <si>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</si>
  <si>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</si>
  <si>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</si>
  <si>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</si>
  <si>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</si>
  <si>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</si>
  <si>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</si>
  <si>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</si>
  <si>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</si>
  <si>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</si>
  <si>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</si>
  <si>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</si>
  <si>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</si>
  <si>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</si>
  <si>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</si>
  <si>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</si>
  <si>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</si>
  <si>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</si>
  <si>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</si>
  <si>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</si>
  <si>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</si>
  <si>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</si>
  <si>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</si>
  <si>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</si>
  <si>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</si>
  <si>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</si>
  <si>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</si>
  <si>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</si>
  <si>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</si>
  <si>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</si>
  <si>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</si>
  <si>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</si>
  <si>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</si>
  <si>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</si>
  <si>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</si>
  <si>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</si>
  <si>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</si>
  <si>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</si>
  <si>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</si>
  <si>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</si>
  <si>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</si>
  <si>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</si>
  <si>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</si>
  <si>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</si>
  <si>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</si>
  <si>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</si>
  <si>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</si>
  <si>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</si>
  <si>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</si>
  <si>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</si>
  <si>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</si>
  <si>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</si>
  <si>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</si>
  <si>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</si>
  <si>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</si>
  <si>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</si>
  <si>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</si>
  <si>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</si>
  <si>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</si>
  <si>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</si>
  <si>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</si>
  <si>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</si>
  <si>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</si>
  <si>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</si>
  <si>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</si>
  <si>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</si>
  <si>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</si>
  <si>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</si>
  <si>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</si>
  <si>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</si>
  <si>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</si>
  <si>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</si>
  <si>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</si>
  <si>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</si>
  <si>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</si>
  <si>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</si>
  <si>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</si>
  <si>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</si>
  <si>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</si>
  <si>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</si>
  <si>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</si>
  <si>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</si>
  <si>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</si>
  <si>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</si>
  <si>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</si>
  <si>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</si>
  <si>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</si>
  <si>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</si>
  <si>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</si>
  <si>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</si>
  <si>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</si>
  <si>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</si>
  <si>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</si>
  <si>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</si>
  <si>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</si>
  <si>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</si>
  <si>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</si>
  <si>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</si>
  <si>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</si>
  <si>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</si>
  <si>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</si>
  <si>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</si>
  <si>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</si>
  <si>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</si>
  <si>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</si>
  <si>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</si>
  <si>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</si>
  <si>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</si>
  <si>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</si>
  <si>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</si>
  <si>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</si>
  <si>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</si>
  <si>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</si>
  <si>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</si>
  <si>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</si>
  <si>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</si>
  <si>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</si>
  <si>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</si>
  <si>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</si>
  <si>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</si>
  <si>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</si>
  <si>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</si>
  <si>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</si>
  <si>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</si>
  <si>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</si>
  <si>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</si>
  <si>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</si>
  <si>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</si>
  <si>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</si>
  <si>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</si>
  <si>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</si>
  <si>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</si>
  <si>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</si>
  <si>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</si>
  <si>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</si>
  <si>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</si>
  <si>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</si>
  <si>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</si>
  <si>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</si>
  <si>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</si>
  <si>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</si>
  <si>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</si>
  <si>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</si>
  <si>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</si>
  <si>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</si>
  <si>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</si>
  <si>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</si>
  <si>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</si>
  <si>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</si>
  <si>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</si>
  <si>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</si>
  <si>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</si>
  <si>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</si>
  <si>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</si>
  <si>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</si>
  <si>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</si>
  <si>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</si>
  <si>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</si>
  <si>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</si>
  <si>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</si>
  <si>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</si>
  <si>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</si>
  <si>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</si>
  <si>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</si>
  <si>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</si>
  <si>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</si>
  <si>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</si>
  <si>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</si>
  <si>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</si>
  <si>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</si>
  <si>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</si>
  <si>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</si>
  <si>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</si>
  <si>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</si>
  <si>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</si>
  <si>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</si>
  <si>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</si>
  <si>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</si>
  <si>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</si>
  <si>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</si>
  <si>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</si>
  <si>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</si>
  <si>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</si>
  <si>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</si>
  <si>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</si>
  <si>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</si>
  <si>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</si>
  <si>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</si>
  <si>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</si>
  <si>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</si>
  <si>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</si>
  <si>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</si>
  <si>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</si>
  <si>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</si>
  <si>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</si>
  <si>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</si>
  <si>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</si>
  <si>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</si>
  <si>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</si>
  <si>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</si>
  <si>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</si>
  <si>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</si>
  <si>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</si>
  <si>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</si>
  <si>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</si>
  <si>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</si>
  <si>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</si>
  <si>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</si>
  <si>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</si>
  <si>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</si>
  <si>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</si>
  <si>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</si>
  <si>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</si>
  <si>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</si>
  <si>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</si>
  <si>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</si>
  <si>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</si>
  <si>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</si>
  <si>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</si>
  <si>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</si>
  <si>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</si>
  <si>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</si>
  <si>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</si>
  <si>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</si>
  <si>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</si>
  <si>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</si>
  <si>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</si>
  <si>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</si>
  <si>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</si>
  <si>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</si>
  <si>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</si>
  <si>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</si>
  <si>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</si>
  <si>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</si>
  <si>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</si>
  <si>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</si>
  <si>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</si>
  <si>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</si>
  <si>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</si>
  <si>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</si>
  <si>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</si>
  <si>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</si>
  <si>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</si>
  <si>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</si>
  <si>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</si>
  <si>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</si>
  <si>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</si>
  <si>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</si>
  <si>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</si>
  <si>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</si>
  <si>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</si>
  <si>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</si>
  <si>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</si>
  <si>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</si>
  <si>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</si>
  <si>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</si>
  <si>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</si>
  <si>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</si>
  <si>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</si>
  <si>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</si>
  <si>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</si>
  <si>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</si>
  <si>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</si>
  <si>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</si>
  <si>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</si>
  <si>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</si>
  <si>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</si>
  <si>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</si>
  <si>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</si>
  <si>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</si>
  <si>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</si>
  <si>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</si>
  <si>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</si>
  <si>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</si>
  <si>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</si>
  <si>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</si>
  <si>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</si>
  <si>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</si>
  <si>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</si>
  <si>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</si>
  <si>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</si>
  <si>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</si>
  <si>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</si>
  <si>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</si>
  <si>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</si>
  <si>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</si>
  <si>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</si>
  <si>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</si>
  <si>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</si>
  <si>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</si>
  <si>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</si>
  <si>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</si>
  <si>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</si>
  <si>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</si>
  <si>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</si>
  <si>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</si>
  <si>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</si>
  <si>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</si>
  <si>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</si>
  <si>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</si>
  <si>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</si>
  <si>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</si>
  <si>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</si>
  <si>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</si>
  <si>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</si>
  <si>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</si>
  <si>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</si>
  <si>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</si>
  <si>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</si>
  <si>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</si>
  <si>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</si>
  <si>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</si>
  <si>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</si>
  <si>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</si>
  <si>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</si>
  <si>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</si>
  <si>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</si>
  <si>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</si>
  <si>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</si>
  <si>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</si>
  <si>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</si>
  <si>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</si>
  <si>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</si>
  <si>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</si>
  <si>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</si>
  <si>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</si>
  <si>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</si>
  <si>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</si>
  <si>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</si>
  <si>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</si>
  <si>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</si>
  <si>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</si>
  <si>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</si>
  <si>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</si>
  <si>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</si>
  <si>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</si>
  <si>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</si>
  <si>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</si>
  <si>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</si>
  <si>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</si>
  <si>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</si>
  <si>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</si>
  <si>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</si>
  <si>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</si>
  <si>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</si>
  <si>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</si>
  <si>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</si>
  <si>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</si>
  <si>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</si>
  <si>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</si>
  <si>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</si>
  <si>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</si>
  <si>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</si>
  <si>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</si>
  <si>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</si>
  <si>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</si>
  <si>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</si>
  <si>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</si>
  <si>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</si>
  <si>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</si>
  <si>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</si>
  <si>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</si>
  <si>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</si>
  <si>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</si>
  <si>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</si>
  <si>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</si>
  <si>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</si>
  <si>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</si>
  <si>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</si>
  <si>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</si>
  <si>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</si>
  <si>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</si>
  <si>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</si>
  <si>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</si>
  <si>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</si>
  <si>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</si>
  <si>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</si>
  <si>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</si>
  <si>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</si>
  <si>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</si>
  <si>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</si>
  <si>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</si>
  <si>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</si>
  <si>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</si>
  <si>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</si>
  <si>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</si>
  <si>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</si>
  <si>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</si>
  <si>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</si>
  <si>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</si>
  <si>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</si>
  <si>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</si>
  <si>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</si>
  <si>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</si>
  <si>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</si>
  <si>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</si>
  <si>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</si>
  <si>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</si>
  <si>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</si>
  <si>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</si>
  <si>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</si>
  <si>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</si>
  <si>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</si>
  <si>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</si>
  <si>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</si>
  <si>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</si>
  <si>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</si>
  <si>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</si>
  <si>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</si>
  <si>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</si>
  <si>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</si>
  <si>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</si>
  <si>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</si>
  <si>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</si>
  <si>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</si>
  <si>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</si>
  <si>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</si>
  <si>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</si>
  <si>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</si>
  <si>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</si>
  <si>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</si>
  <si>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</si>
  <si>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</si>
  <si>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</si>
  <si>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</si>
  <si>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</si>
  <si>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</si>
  <si>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</si>
  <si>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</si>
  <si>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</si>
  <si>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</si>
  <si>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</si>
  <si>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</si>
  <si>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</si>
  <si>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</si>
  <si>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</si>
  <si>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</si>
  <si>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</si>
  <si>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</si>
  <si>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</si>
  <si>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</si>
  <si>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</si>
  <si>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</si>
  <si>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</si>
  <si>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</si>
  <si>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</si>
  <si>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</si>
  <si>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</si>
  <si>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</si>
  <si>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</si>
  <si>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</si>
  <si>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</si>
  <si>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</si>
  <si>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</si>
  <si>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</si>
  <si>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</si>
  <si>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</si>
  <si>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</si>
  <si>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</si>
  <si>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</si>
  <si>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</si>
  <si>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</si>
  <si>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</si>
  <si>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</si>
  <si>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</si>
  <si>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</si>
  <si>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</si>
  <si>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</si>
  <si>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</si>
  <si>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</si>
  <si>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</si>
  <si>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</si>
  <si>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</si>
  <si>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</si>
  <si>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</si>
  <si>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</si>
  <si>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</si>
  <si>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</si>
  <si>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</si>
  <si>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</si>
  <si>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</si>
  <si>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</si>
  <si>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</si>
  <si>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</si>
  <si>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</si>
  <si>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</si>
  <si>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</si>
  <si>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</si>
  <si>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</si>
  <si>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</si>
  <si>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</si>
  <si>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</si>
  <si>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</si>
  <si>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</si>
  <si>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</si>
  <si>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</si>
  <si>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</si>
  <si>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</si>
  <si>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</si>
  <si>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</si>
  <si>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</si>
  <si>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</si>
  <si>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</si>
  <si>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</si>
  <si>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</si>
  <si>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</si>
  <si>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</si>
  <si>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</si>
  <si>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</si>
  <si>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</si>
  <si>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</si>
  <si>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</si>
  <si>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</si>
  <si>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</si>
  <si>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</si>
  <si>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</si>
  <si>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</si>
  <si>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</si>
  <si>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</si>
  <si>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</si>
  <si>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</si>
  <si>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</si>
  <si>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</si>
  <si>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</si>
  <si>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</si>
  <si>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</si>
  <si>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</si>
  <si>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</si>
  <si>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</si>
  <si>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</si>
  <si>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</si>
  <si>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</si>
  <si>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</si>
  <si>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</si>
  <si>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</si>
  <si>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</si>
  <si>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</si>
  <si>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</si>
  <si>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</si>
  <si>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</si>
  <si>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</si>
  <si>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</si>
  <si>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</si>
  <si>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</si>
  <si>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</si>
  <si>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</si>
  <si>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</si>
  <si>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</si>
  <si>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</si>
  <si>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</si>
  <si>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</si>
  <si>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</si>
  <si>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</si>
  <si>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</si>
  <si>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</si>
  <si>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</si>
  <si>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</si>
  <si>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</si>
  <si>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</si>
  <si>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</si>
  <si>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</si>
  <si>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</si>
  <si>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</si>
  <si>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</si>
  <si>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</si>
  <si>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</si>
  <si>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</si>
  <si>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</si>
  <si>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</si>
  <si>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</si>
  <si>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</si>
  <si>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</si>
  <si>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</si>
  <si>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</si>
  <si>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</si>
  <si>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</si>
  <si>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</si>
  <si>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</si>
  <si>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</si>
  <si>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</si>
  <si>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</si>
  <si>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</si>
  <si>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</si>
  <si>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</si>
  <si>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</si>
  <si>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</si>
  <si>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</si>
  <si>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</si>
  <si>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</si>
  <si>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</si>
  <si>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</si>
  <si>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</si>
  <si>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</si>
  <si>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</si>
  <si>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</si>
  <si>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</si>
  <si>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</si>
  <si>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</si>
  <si>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</si>
  <si>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</si>
  <si>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</si>
  <si>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</si>
  <si>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</si>
  <si>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</si>
  <si>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</si>
  <si>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</si>
  <si>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</si>
  <si>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</si>
  <si>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</si>
  <si>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</si>
  <si>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</si>
  <si>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</si>
  <si>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</si>
  <si>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</si>
  <si>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</si>
  <si>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</si>
  <si>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</si>
  <si>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</si>
  <si>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</si>
  <si>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</si>
  <si>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</si>
  <si>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</si>
  <si>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</si>
  <si>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</si>
  <si>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</si>
  <si>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</si>
  <si>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</si>
  <si>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</si>
  <si>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</si>
  <si>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</si>
  <si>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</si>
  <si>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</si>
  <si>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</si>
  <si>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</si>
  <si>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</si>
  <si>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</si>
  <si>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</si>
  <si>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</si>
  <si>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</si>
  <si>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</si>
  <si>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</si>
  <si>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</si>
  <si>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</si>
  <si>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</si>
  <si>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</si>
  <si>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</si>
  <si>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</si>
  <si>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</si>
  <si>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</si>
  <si>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</si>
  <si>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</si>
  <si>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</si>
  <si>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</si>
  <si>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</si>
  <si>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</si>
  <si>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</si>
  <si>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</si>
  <si>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</si>
  <si>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</si>
  <si>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</si>
  <si>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</si>
  <si>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</si>
  <si>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</si>
  <si>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</si>
  <si>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</si>
  <si>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</si>
  <si>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</si>
  <si>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</si>
  <si>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</si>
  <si>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</si>
  <si>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</si>
  <si>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</si>
  <si>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</si>
  <si>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</si>
  <si>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</si>
  <si>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</si>
  <si>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</si>
  <si>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</si>
  <si>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</si>
  <si>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</si>
  <si>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</si>
  <si>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</si>
  <si>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</si>
  <si>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</si>
  <si>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</si>
  <si>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</si>
  <si>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</si>
  <si>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</si>
  <si>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</si>
  <si>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</si>
  <si>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</si>
  <si>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</si>
  <si>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</si>
  <si>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</si>
  <si>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</si>
  <si>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</si>
  <si>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</si>
  <si>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</si>
  <si>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</si>
  <si>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</si>
  <si>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</si>
  <si>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</si>
  <si>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</si>
  <si>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</si>
  <si>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</si>
  <si>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</si>
  <si>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</si>
  <si>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</si>
  <si>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</si>
  <si>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</si>
  <si>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</si>
  <si>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</si>
  <si>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</si>
  <si>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</si>
  <si>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</si>
  <si>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</si>
  <si>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</si>
  <si>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</si>
  <si>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</si>
  <si>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</si>
  <si>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</si>
  <si>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</si>
  <si>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</si>
  <si>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</si>
  <si>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</si>
  <si>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</si>
  <si>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</si>
  <si>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</si>
  <si>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</si>
  <si>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</si>
  <si>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</si>
  <si>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</si>
  <si>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</si>
  <si>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</si>
  <si>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</si>
  <si>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</si>
  <si>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</si>
  <si>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</si>
  <si>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</si>
  <si>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</si>
  <si>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</si>
  <si>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</si>
  <si>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</si>
  <si>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</si>
  <si>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</si>
  <si>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</si>
  <si>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</si>
  <si>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</si>
  <si>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</si>
  <si>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</si>
  <si>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</si>
  <si>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</si>
  <si>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</si>
  <si>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</si>
  <si>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</si>
  <si>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</si>
  <si>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</si>
  <si>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</si>
  <si>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</si>
  <si>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</si>
  <si>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</si>
  <si>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</si>
  <si>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</si>
  <si>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</si>
  <si>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</si>
  <si>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</si>
  <si>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</si>
  <si>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</si>
  <si>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</si>
  <si>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</si>
  <si>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</si>
  <si>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</si>
  <si>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</si>
  <si>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</si>
  <si>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</si>
  <si>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</si>
  <si>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</si>
  <si>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</si>
  <si>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</si>
  <si>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</si>
  <si>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</si>
  <si>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</si>
  <si>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</si>
  <si>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</si>
  <si>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</si>
  <si>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</si>
  <si>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</si>
  <si>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</si>
  <si>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</si>
  <si>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</si>
  <si>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</si>
  <si>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</si>
  <si>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</si>
  <si>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</si>
  <si>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</si>
  <si>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</si>
  <si>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</si>
  <si>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</si>
  <si>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</si>
  <si>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</si>
  <si>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</si>
  <si>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</si>
  <si>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</si>
  <si>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</si>
  <si>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</si>
  <si>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</si>
  <si>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</si>
  <si>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</si>
  <si>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</si>
  <si>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</si>
  <si>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</si>
  <si>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</si>
  <si>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</si>
  <si>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</si>
  <si>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</si>
  <si>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</si>
  <si>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</si>
  <si>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</si>
  <si>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</si>
  <si>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</si>
  <si>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</si>
  <si>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</si>
  <si>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</si>
  <si>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</si>
  <si>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</si>
  <si>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</si>
  <si>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</si>
  <si>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</si>
  <si>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</si>
  <si>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</si>
  <si>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</si>
  <si>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</si>
  <si>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</si>
  <si>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</si>
  <si>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</si>
  <si>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</si>
  <si>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</si>
  <si>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</si>
  <si>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</si>
  <si>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</si>
  <si>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</si>
  <si>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</si>
  <si>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</si>
  <si>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</si>
  <si>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</si>
  <si>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</si>
  <si>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</si>
  <si>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</si>
  <si>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</si>
  <si>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</si>
  <si>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</si>
  <si>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</si>
  <si>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</si>
  <si>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</si>
  <si>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</si>
  <si>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</si>
  <si>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</si>
  <si>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</si>
  <si>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</si>
  <si>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</si>
  <si>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</si>
  <si>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</si>
  <si>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</si>
  <si>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</si>
  <si>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</si>
  <si>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</si>
  <si>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</si>
  <si>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</si>
  <si>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</si>
  <si>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</si>
  <si>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</si>
  <si>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</si>
  <si>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</si>
  <si>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</si>
  <si>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</si>
  <si>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</si>
  <si>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</si>
  <si>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</si>
  <si>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</si>
  <si>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</si>
  <si>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</si>
  <si>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</si>
  <si>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</si>
  <si>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</si>
  <si>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</si>
  <si>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</si>
  <si>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</si>
  <si>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</si>
  <si>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</si>
  <si>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</si>
  <si>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</si>
  <si>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</si>
  <si>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</si>
  <si>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</si>
  <si>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</si>
  <si>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</si>
  <si>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</si>
  <si>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</si>
  <si>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</si>
  <si>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</si>
  <si>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</si>
  <si>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</si>
  <si>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</si>
  <si>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</si>
  <si>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</si>
  <si>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</si>
  <si>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</si>
  <si>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</si>
  <si>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</si>
  <si>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</si>
  <si>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</si>
  <si>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</si>
  <si>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</si>
  <si>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</si>
  <si>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</si>
  <si>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</si>
  <si>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</si>
  <si>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</si>
  <si>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</si>
  <si>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</si>
  <si>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</si>
  <si>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</si>
  <si>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</si>
  <si>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</si>
  <si>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</si>
  <si>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</si>
  <si>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</si>
  <si>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</si>
  <si>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</si>
  <si>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</si>
  <si>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</si>
  <si>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</si>
  <si>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</si>
  <si>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</si>
  <si>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</si>
  <si>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</si>
  <si>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</si>
  <si>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</si>
  <si>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</si>
  <si>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</si>
  <si>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</si>
  <si>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</si>
  <si>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</si>
  <si>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</si>
  <si>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</si>
  <si>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</si>
  <si>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</si>
  <si>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</si>
  <si>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</si>
  <si>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</si>
  <si>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</si>
  <si>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</si>
  <si>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</si>
  <si>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</si>
  <si>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</si>
  <si>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</si>
  <si>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</si>
  <si>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</si>
  <si>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</si>
  <si>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</si>
  <si>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</si>
  <si>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</si>
  <si>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</si>
  <si>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</si>
  <si>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</si>
  <si>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</si>
  <si>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</si>
  <si>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</si>
  <si>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</si>
  <si>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</si>
  <si>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</si>
  <si>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</si>
  <si>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</si>
  <si>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</si>
  <si>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</si>
  <si>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</si>
  <si>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</si>
  <si>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</si>
  <si>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</si>
  <si>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</si>
  <si>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</si>
  <si>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</si>
  <si>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</si>
  <si>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</si>
  <si>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</si>
  <si>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</si>
  <si>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</si>
  <si>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</si>
  <si>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</si>
  <si>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</si>
  <si>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</si>
  <si>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</si>
  <si>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</si>
  <si>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</si>
  <si>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</si>
  <si>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</si>
  <si>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</si>
  <si>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</si>
  <si>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</si>
  <si>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</si>
  <si>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</si>
  <si>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</si>
  <si>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</si>
  <si>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</si>
  <si>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</si>
  <si>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</si>
  <si>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</si>
  <si>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</si>
  <si>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</si>
  <si>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</si>
  <si>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</si>
  <si>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</si>
  <si>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</si>
  <si>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</si>
  <si>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</si>
  <si>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</si>
  <si>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</si>
  <si>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</si>
  <si>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</si>
  <si>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</si>
  <si>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</si>
  <si>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</si>
  <si>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</si>
  <si>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</si>
  <si>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</si>
  <si>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</si>
  <si>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</si>
  <si>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</si>
  <si>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</si>
  <si>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</si>
  <si>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</si>
  <si>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</si>
  <si>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</si>
  <si>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</si>
  <si>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</si>
  <si>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</si>
  <si>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</si>
  <si>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</si>
  <si>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</si>
  <si>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</si>
  <si>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</si>
  <si>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</si>
  <si>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</si>
  <si>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</si>
  <si>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</si>
  <si>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</si>
  <si>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</si>
  <si>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</si>
  <si>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</si>
  <si>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</si>
  <si>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</si>
  <si>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</si>
  <si>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</si>
  <si>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</si>
  <si>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</si>
  <si>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</si>
  <si>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</si>
  <si>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</si>
  <si>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</si>
  <si>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</si>
  <si>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</si>
  <si>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</si>
  <si>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</si>
  <si>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</si>
  <si>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</si>
  <si>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</si>
  <si>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</si>
  <si>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</si>
  <si>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</si>
  <si>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</si>
  <si>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</si>
  <si>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</si>
  <si>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</si>
  <si>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</si>
  <si>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</si>
  <si>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</si>
  <si>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</si>
  <si>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</si>
  <si>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</si>
  <si>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</si>
  <si>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</si>
  <si>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</si>
  <si>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</si>
  <si>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</si>
  <si>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</si>
  <si>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</si>
  <si>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</si>
  <si>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</si>
  <si>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</si>
  <si>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</si>
  <si>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</si>
  <si>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</si>
  <si>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</si>
  <si>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</si>
  <si>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</si>
  <si>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</si>
  <si>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</si>
  <si>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</si>
  <si>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</si>
  <si>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</si>
  <si>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</si>
  <si>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</si>
  <si>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</si>
  <si>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</si>
  <si>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</si>
  <si>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</si>
  <si>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</si>
  <si>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</si>
  <si>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</si>
  <si>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</si>
  <si>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</si>
  <si>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</si>
  <si>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</si>
  <si>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</si>
  <si>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</si>
  <si>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</si>
  <si>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</si>
  <si>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</si>
  <si>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</si>
  <si>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</si>
  <si>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</si>
  <si>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</si>
  <si>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</si>
  <si>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</si>
  <si>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</si>
  <si>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</si>
  <si>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</si>
  <si>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</si>
  <si>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</si>
  <si>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</si>
  <si>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</si>
  <si>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</si>
  <si>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</si>
  <si>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</si>
  <si>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</si>
  <si>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</si>
  <si>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</si>
  <si>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</si>
  <si>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</si>
  <si>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</si>
  <si>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</si>
  <si>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</si>
  <si>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</si>
  <si>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</si>
  <si>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</si>
  <si>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</si>
  <si>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</si>
  <si>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</si>
  <si>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</si>
  <si>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</si>
  <si>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</si>
  <si>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</si>
  <si>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</si>
  <si>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</si>
  <si>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</si>
  <si>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</si>
  <si>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</si>
  <si>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</si>
  <si>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</si>
  <si>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</si>
  <si>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</si>
  <si>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</si>
  <si>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</si>
  <si>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</si>
  <si>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</si>
  <si>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</si>
  <si>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</si>
  <si>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</si>
  <si>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</si>
  <si>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</si>
  <si>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</si>
  <si>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</si>
  <si>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</si>
  <si>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</si>
  <si>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</si>
  <si>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</si>
  <si>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</si>
  <si>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</si>
  <si>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</si>
  <si>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</si>
  <si>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</si>
  <si>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</si>
  <si>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</si>
  <si>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</si>
  <si>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</si>
  <si>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</si>
  <si>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</si>
  <si>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</si>
  <si>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</si>
  <si>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</si>
  <si>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</si>
  <si>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</si>
  <si>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</si>
  <si>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</si>
  <si>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</si>
  <si>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</si>
  <si>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</si>
  <si>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</si>
  <si>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</si>
  <si>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</si>
  <si>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</si>
  <si>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</si>
  <si>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</si>
  <si>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</si>
  <si>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</si>
  <si>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</si>
  <si>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</si>
  <si>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</si>
  <si>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</si>
  <si>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</si>
  <si>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</si>
  <si>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</si>
  <si>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</si>
  <si>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</si>
  <si>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</si>
  <si>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</si>
  <si>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</si>
  <si>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</si>
  <si>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</si>
  <si>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</si>
  <si>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</si>
  <si>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</si>
  <si>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</si>
  <si>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</si>
  <si>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</si>
  <si>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</si>
  <si>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</si>
  <si>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</si>
  <si>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</si>
  <si>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</si>
  <si>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</si>
  <si>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</si>
  <si>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</si>
  <si>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</si>
  <si>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</si>
  <si>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</si>
  <si>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</si>
  <si>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</si>
  <si>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</si>
  <si>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</si>
  <si>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</si>
  <si>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</si>
  <si>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</si>
  <si>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</si>
  <si>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</si>
  <si>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</si>
  <si>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</si>
  <si>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</si>
  <si>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</si>
  <si>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</si>
  <si>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</si>
  <si>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</si>
  <si>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</si>
  <si>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</si>
  <si>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</si>
  <si>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</si>
  <si>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</si>
  <si>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</si>
  <si>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</si>
  <si>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</si>
  <si>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</si>
  <si>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</si>
  <si>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</si>
  <si>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</si>
  <si>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</si>
  <si>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</si>
  <si>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</si>
  <si>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</si>
  <si>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</si>
  <si>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</si>
  <si>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</si>
  <si>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</si>
  <si>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</si>
  <si>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</si>
  <si>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</si>
  <si>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</si>
  <si>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</si>
  <si>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</si>
  <si>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</si>
  <si>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</si>
  <si>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</si>
  <si>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</si>
  <si>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</si>
  <si>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</si>
  <si>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</si>
  <si>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</si>
  <si>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</si>
  <si>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</si>
  <si>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</si>
  <si>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</si>
  <si>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</si>
  <si>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</si>
  <si>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</si>
  <si>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</si>
  <si>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</si>
  <si>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</si>
  <si>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</si>
  <si>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</si>
  <si>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</si>
  <si>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</si>
  <si>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</si>
  <si>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</si>
  <si>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</si>
  <si>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</si>
  <si>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</si>
  <si>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</si>
  <si>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</si>
  <si>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</si>
  <si>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</si>
  <si>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</si>
  <si>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</si>
  <si>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</si>
  <si>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</si>
  <si>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</si>
  <si>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</si>
  <si>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</si>
  <si>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</si>
  <si>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</si>
  <si>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</si>
  <si>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</si>
  <si>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</si>
  <si>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</si>
  <si>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</si>
  <si>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</si>
  <si>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</si>
  <si>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</si>
  <si>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</si>
  <si>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</si>
  <si>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</si>
  <si>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</si>
  <si>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</si>
  <si>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</si>
  <si>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</si>
  <si>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</si>
  <si>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</si>
  <si>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</si>
  <si>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</si>
  <si>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</si>
  <si>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</si>
  <si>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</si>
  <si>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</si>
  <si>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</si>
  <si>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</si>
  <si>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</si>
  <si>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</si>
  <si>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</si>
  <si>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</si>
  <si>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</si>
  <si>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</si>
  <si>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</si>
  <si>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</si>
  <si>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</si>
  <si>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</si>
  <si>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</si>
  <si>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</si>
  <si>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</si>
  <si>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</si>
  <si>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</si>
  <si>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</si>
  <si>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</si>
  <si>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</si>
  <si>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</si>
  <si>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</si>
  <si>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</si>
  <si>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</si>
  <si>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</si>
  <si>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</si>
  <si>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</si>
  <si>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</si>
  <si>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</si>
  <si>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</si>
  <si>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</si>
  <si>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</si>
  <si>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</si>
  <si>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</si>
  <si>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</si>
  <si>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</si>
  <si>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</si>
  <si>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</si>
  <si>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</si>
  <si>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</si>
  <si>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</si>
  <si>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</si>
  <si>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</si>
  <si>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</si>
  <si>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</si>
  <si>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</si>
  <si>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</si>
  <si>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</si>
  <si>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</si>
  <si>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</si>
  <si>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</si>
  <si>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</si>
  <si>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</si>
  <si>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</si>
  <si>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</si>
  <si>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</si>
  <si>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</si>
  <si>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</si>
  <si>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</si>
  <si>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</si>
  <si>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</si>
  <si>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</si>
  <si>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</si>
  <si>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</si>
  <si>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</si>
  <si>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</si>
  <si>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</si>
  <si>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</si>
  <si>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</si>
  <si>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</si>
  <si>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</si>
  <si>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</si>
  <si>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</si>
  <si>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</si>
  <si>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</si>
  <si>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</si>
  <si>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</si>
  <si>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</si>
  <si>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</si>
  <si>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</si>
  <si>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</si>
  <si>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</si>
  <si>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</si>
  <si>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</si>
  <si>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</si>
  <si>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</si>
  <si>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</si>
  <si>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</si>
  <si>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</si>
  <si>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</si>
  <si>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</si>
  <si>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</si>
  <si>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</si>
  <si>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</si>
  <si>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</si>
  <si>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</si>
  <si>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</si>
  <si>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</si>
  <si>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</si>
  <si>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</si>
  <si>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</si>
  <si>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</si>
  <si>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</si>
  <si>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</si>
  <si>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</si>
  <si>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</si>
  <si>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</si>
  <si>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</si>
  <si>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</si>
  <si>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</si>
  <si>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</si>
  <si>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</si>
  <si>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</si>
  <si>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</si>
  <si>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</si>
  <si>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</si>
  <si>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</si>
  <si>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</si>
  <si>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</si>
  <si>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</si>
  <si>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</si>
  <si>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</si>
  <si>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</si>
  <si>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</si>
  <si>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</si>
  <si>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</si>
  <si>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</si>
  <si>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</si>
  <si>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</si>
  <si>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</si>
  <si>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</si>
  <si>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</si>
  <si>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</si>
  <si>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</si>
  <si>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</si>
  <si>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</si>
  <si>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</si>
  <si>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</si>
  <si>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</si>
  <si>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</si>
  <si>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</si>
  <si>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</si>
  <si>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</si>
  <si>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</si>
  <si>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</si>
  <si>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</si>
  <si>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</si>
  <si>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</si>
  <si>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</si>
  <si>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</si>
  <si>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</si>
  <si>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</si>
  <si>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</si>
  <si>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</si>
  <si>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</si>
  <si>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</si>
  <si>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</si>
  <si>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</si>
  <si>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</si>
  <si>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</si>
  <si>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</si>
  <si>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</si>
  <si>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</si>
  <si>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</si>
  <si>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</si>
  <si>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</si>
  <si>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</si>
  <si>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</si>
  <si>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</si>
  <si>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</si>
  <si>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</si>
  <si>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</si>
  <si>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</si>
  <si>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</si>
  <si>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</si>
  <si>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</si>
  <si>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</si>
  <si>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</si>
  <si>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</si>
  <si>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</si>
  <si>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</si>
  <si>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</si>
  <si>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</si>
  <si>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</si>
  <si>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</si>
  <si>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</si>
  <si>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</si>
  <si>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</si>
  <si>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</si>
  <si>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</si>
  <si>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</si>
  <si>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</si>
  <si>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</si>
  <si>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</si>
  <si>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</si>
  <si>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</si>
  <si>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</si>
  <si>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</si>
  <si>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</si>
  <si>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</si>
  <si>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</si>
  <si>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</si>
  <si>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</si>
  <si>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</si>
  <si>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</si>
  <si>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</si>
  <si>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</si>
  <si>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</si>
  <si>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</si>
  <si>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</si>
  <si>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</si>
  <si>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</si>
  <si>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</si>
  <si>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</si>
  <si>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</si>
  <si>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</si>
  <si>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</si>
  <si>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</si>
  <si>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</si>
  <si>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</si>
  <si>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</si>
  <si>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</si>
  <si>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</si>
  <si>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</si>
  <si>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</si>
  <si>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</si>
  <si>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</si>
  <si>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</si>
  <si>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</si>
  <si>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</si>
  <si>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</si>
  <si>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</si>
  <si>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</si>
  <si>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</si>
  <si>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</si>
  <si>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</si>
  <si>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</si>
  <si>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</si>
  <si>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</si>
  <si>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</si>
  <si>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</si>
  <si>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</si>
  <si>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</si>
  <si>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</si>
  <si>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</si>
  <si>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</si>
  <si>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</si>
  <si>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</si>
  <si>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</si>
  <si>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</si>
  <si>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</si>
  <si>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</si>
  <si>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</si>
  <si>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</si>
  <si>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</si>
  <si>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</si>
  <si>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</si>
  <si>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</si>
  <si>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</si>
  <si>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</si>
  <si>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</si>
  <si>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</si>
  <si>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</si>
  <si>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</si>
  <si>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</si>
  <si>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</si>
  <si>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</si>
  <si>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</si>
  <si>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</si>
  <si>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</si>
  <si>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</si>
  <si>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</si>
  <si>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</si>
  <si>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</si>
  <si>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</si>
  <si>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</si>
  <si>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</si>
  <si>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</si>
  <si>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</si>
  <si>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</si>
  <si>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</si>
  <si>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</si>
  <si>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</si>
  <si>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</si>
  <si>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</si>
  <si>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</si>
  <si>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</si>
  <si>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</si>
  <si>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</si>
  <si>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</si>
  <si>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</si>
  <si>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</si>
  <si>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</si>
  <si>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</si>
  <si>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</si>
  <si>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</si>
  <si>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</si>
  <si>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</si>
  <si>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</si>
  <si>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</si>
  <si>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</si>
  <si>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</si>
  <si>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</si>
  <si>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</si>
  <si>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</si>
  <si>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</si>
  <si>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</si>
  <si>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</si>
  <si>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</si>
  <si>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</si>
  <si>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</si>
  <si>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</si>
  <si>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</si>
  <si>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</si>
  <si>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</si>
  <si>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</si>
  <si>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</si>
  <si>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</si>
  <si>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</si>
  <si>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</si>
  <si>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</si>
  <si>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</si>
  <si>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</si>
  <si>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</si>
  <si>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</si>
  <si>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</si>
  <si>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</si>
  <si>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</si>
  <si>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</si>
  <si>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</si>
  <si>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</si>
  <si>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</si>
  <si>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</si>
  <si>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</si>
  <si>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</si>
  <si>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</si>
  <si>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</si>
  <si>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</si>
  <si>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</si>
  <si>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</si>
  <si>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</si>
  <si>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</si>
  <si>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</si>
  <si>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</si>
  <si>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</si>
  <si>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</si>
  <si>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</si>
  <si>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</si>
  <si>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</si>
  <si>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</si>
  <si>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</si>
  <si>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</si>
  <si>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</si>
  <si>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</si>
  <si>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</si>
  <si>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</si>
  <si>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</si>
  <si>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</si>
  <si>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</si>
  <si>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</si>
  <si>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</si>
  <si>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</si>
  <si>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</si>
  <si>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</si>
  <si>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</si>
  <si>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</si>
  <si>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</si>
  <si>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</si>
  <si>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</si>
  <si>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</si>
  <si>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</si>
  <si>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</si>
  <si>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</si>
  <si>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</si>
  <si>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</si>
  <si>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</si>
  <si>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</si>
  <si>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</si>
  <si>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</si>
  <si>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</si>
  <si>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</si>
  <si>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</si>
  <si>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</si>
  <si>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</si>
  <si>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</si>
  <si>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</si>
  <si>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</si>
  <si>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</si>
  <si>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</si>
  <si>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</si>
  <si>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</si>
  <si>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</si>
  <si>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</si>
  <si>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</si>
  <si>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</si>
  <si>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</si>
  <si>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</si>
  <si>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</si>
  <si>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</si>
  <si>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</si>
  <si>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</si>
  <si>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</si>
  <si>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</si>
  <si>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</si>
  <si>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</si>
  <si>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</si>
  <si>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</si>
  <si>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</si>
  <si>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</si>
  <si>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</si>
  <si>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</si>
  <si>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</si>
  <si>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</si>
  <si>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</si>
  <si>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</si>
  <si>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</si>
  <si>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</si>
  <si>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</si>
  <si>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</si>
  <si>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</si>
  <si>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</si>
  <si>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</si>
  <si>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</si>
  <si>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</si>
  <si>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</si>
  <si>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</si>
  <si>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</si>
  <si>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</si>
  <si>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</si>
  <si>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</si>
  <si>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</si>
  <si>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</si>
  <si>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</si>
  <si>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</si>
  <si>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</si>
  <si>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</si>
  <si>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</si>
  <si>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</si>
  <si>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</si>
  <si>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</si>
  <si>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</si>
  <si>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</si>
  <si>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</si>
  <si>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</si>
  <si>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</si>
  <si>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</si>
  <si>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</si>
  <si>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</si>
  <si>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</si>
  <si>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</si>
  <si>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</si>
  <si>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</si>
  <si>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</si>
  <si>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</si>
  <si>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</si>
  <si>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</si>
  <si>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</si>
  <si>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</si>
  <si>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</si>
  <si>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</si>
  <si>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</si>
  <si>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</si>
  <si>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</si>
  <si>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</si>
  <si>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</si>
  <si>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</si>
  <si>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</si>
  <si>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</si>
  <si>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</si>
  <si>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</si>
  <si>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</si>
  <si>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</si>
  <si>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</si>
  <si>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</si>
  <si>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</si>
  <si>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</si>
  <si>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</si>
  <si>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</si>
  <si>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</si>
  <si>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</si>
  <si>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</si>
  <si>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</si>
  <si>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</si>
  <si>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</si>
  <si>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</si>
  <si>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</si>
  <si>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</si>
  <si>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</si>
  <si>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</si>
  <si>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</si>
  <si>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</si>
  <si>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</si>
  <si>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</si>
  <si>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</si>
  <si>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</si>
  <si>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</si>
  <si>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</si>
  <si>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</si>
  <si>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</si>
  <si>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</si>
  <si>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</si>
  <si>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</si>
  <si>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</si>
  <si>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</si>
  <si>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</si>
  <si>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</si>
  <si>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</si>
  <si>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</si>
  <si>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</si>
  <si>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</si>
  <si>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</si>
  <si>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</si>
  <si>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</si>
  <si>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</si>
  <si>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</si>
  <si>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</si>
  <si>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</si>
  <si>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</si>
  <si>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</si>
  <si>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</si>
  <si>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</si>
  <si>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</si>
  <si>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</si>
  <si>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</si>
  <si>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</si>
  <si>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</si>
  <si>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</si>
  <si>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</si>
  <si>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</si>
  <si>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</si>
  <si>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</si>
  <si>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</si>
  <si>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</si>
  <si>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</si>
  <si>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</si>
  <si>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</si>
  <si>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</si>
  <si>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</si>
  <si>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</si>
  <si>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</si>
  <si>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</si>
  <si>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</si>
  <si>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</si>
  <si>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</si>
  <si>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</si>
  <si>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</si>
  <si>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</si>
  <si>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</si>
  <si>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</si>
  <si>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</si>
  <si>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</si>
  <si>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</si>
  <si>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</si>
  <si>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</si>
  <si>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</si>
  <si>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</si>
  <si>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</si>
  <si>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</si>
  <si>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</si>
  <si>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</si>
  <si>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</si>
  <si>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</si>
  <si>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</si>
  <si>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</si>
  <si>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</si>
  <si>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</si>
  <si>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</si>
  <si>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</si>
  <si>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</si>
  <si>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</si>
  <si>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</si>
  <si>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</si>
  <si>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</si>
  <si>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</si>
  <si>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</si>
  <si>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</si>
  <si>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</si>
  <si>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</si>
  <si>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</si>
  <si>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</si>
  <si>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</si>
  <si>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</si>
  <si>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</si>
  <si>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</si>
  <si>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</si>
  <si>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</si>
  <si>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</si>
  <si>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</si>
  <si>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</si>
  <si>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</si>
  <si>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</si>
  <si>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</si>
  <si>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</si>
  <si>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</si>
  <si>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</si>
  <si>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</si>
  <si>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</si>
  <si>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</si>
  <si>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</si>
  <si>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</si>
  <si>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</si>
  <si>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</si>
  <si>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</si>
  <si>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</si>
  <si>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</si>
  <si>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</si>
  <si>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</si>
  <si>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</si>
  <si>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</si>
  <si>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</si>
  <si>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</si>
  <si>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</si>
  <si>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</si>
  <si>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</si>
  <si>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</si>
  <si>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</si>
  <si>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</si>
  <si>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</si>
  <si>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</si>
  <si>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</si>
  <si>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</si>
  <si>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</si>
  <si>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</si>
  <si>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</si>
  <si>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</si>
  <si>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</si>
  <si>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</si>
  <si>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</si>
  <si>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</si>
  <si>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</si>
  <si>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</si>
  <si>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</si>
  <si>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</si>
  <si>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</si>
  <si>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</si>
  <si>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</si>
  <si>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</si>
  <si>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</si>
  <si>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</si>
  <si>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</si>
  <si>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</si>
  <si>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</si>
  <si>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</si>
  <si>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</si>
  <si>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</si>
  <si>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</si>
  <si>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</si>
  <si>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</si>
  <si>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</si>
  <si>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</si>
  <si>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</si>
  <si>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</si>
  <si>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</si>
  <si>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</si>
  <si>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</si>
  <si>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</si>
  <si>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</si>
  <si>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</si>
  <si>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</si>
  <si>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</si>
  <si>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</si>
  <si>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</si>
  <si>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</si>
  <si>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</si>
  <si>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</si>
  <si>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</si>
  <si>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</si>
  <si>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</si>
  <si>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</si>
  <si>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</si>
  <si>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</si>
  <si>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</si>
  <si>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</si>
  <si>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</si>
  <si>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</si>
  <si>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</si>
  <si>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</si>
  <si>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</si>
  <si>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</si>
  <si>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</si>
  <si>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</si>
  <si>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</si>
  <si>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</si>
  <si>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</si>
  <si>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</si>
  <si>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</si>
  <si>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</si>
  <si>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</si>
  <si>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</si>
  <si>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</si>
  <si>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</si>
  <si>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</si>
  <si>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</si>
  <si>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</si>
  <si>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</si>
  <si>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</si>
  <si>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</si>
  <si>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</si>
  <si>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</si>
  <si>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</si>
  <si>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</si>
  <si>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</si>
  <si>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</si>
  <si>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</si>
  <si>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</si>
  <si>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</si>
  <si>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</si>
  <si>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</si>
  <si>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</si>
  <si>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</si>
  <si>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</si>
  <si>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</si>
  <si>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</si>
  <si>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</si>
  <si>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</si>
  <si>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</si>
  <si>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</si>
  <si>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</si>
  <si>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</si>
  <si>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</si>
  <si>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</si>
  <si>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</si>
  <si>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</si>
  <si>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</si>
  <si>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</si>
  <si>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</si>
  <si>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</si>
  <si>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</si>
  <si>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</si>
  <si>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</si>
  <si>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</si>
  <si>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</si>
  <si>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</si>
  <si>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</si>
  <si>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</si>
  <si>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</si>
  <si>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</si>
  <si>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</si>
  <si>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</si>
  <si>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</si>
  <si>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</si>
  <si>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</si>
  <si>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</si>
  <si>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</si>
  <si>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</si>
  <si>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</si>
  <si>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</si>
  <si>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</si>
  <si>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</si>
  <si>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</si>
  <si>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</si>
  <si>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</si>
  <si>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</si>
  <si>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</si>
  <si>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</si>
  <si>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</si>
  <si>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</si>
  <si>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</si>
  <si>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</si>
  <si>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</si>
  <si>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</si>
  <si>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</si>
  <si>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</si>
  <si>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</si>
  <si>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</si>
  <si>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</si>
  <si>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</si>
  <si>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</si>
  <si>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</si>
  <si>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</si>
  <si>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</si>
  <si>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</si>
  <si>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</si>
  <si>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</si>
  <si>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</si>
  <si>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</si>
  <si>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</si>
  <si>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</si>
  <si>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</si>
  <si>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</si>
  <si>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</si>
  <si>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</si>
  <si>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</si>
  <si>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</si>
  <si>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</si>
  <si>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</si>
  <si>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</si>
  <si>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</si>
  <si>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</si>
  <si>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</si>
  <si>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</si>
  <si>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</si>
  <si>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</si>
  <si>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</si>
  <si>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</si>
  <si>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</si>
  <si>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</si>
  <si>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</si>
  <si>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</si>
  <si>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</si>
  <si>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</si>
  <si>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</si>
  <si>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</si>
  <si>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</si>
  <si>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</si>
  <si>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</si>
  <si>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</si>
  <si>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</si>
  <si>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</si>
  <si>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</si>
  <si>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</si>
  <si>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</si>
  <si>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</si>
  <si>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</si>
  <si>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</si>
  <si>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</si>
  <si>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</si>
  <si>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</si>
  <si>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</si>
  <si>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</si>
  <si>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</si>
  <si>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</si>
  <si>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</si>
  <si>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</si>
  <si>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</si>
  <si>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</si>
  <si>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</si>
  <si>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</si>
  <si>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</si>
  <si>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</si>
  <si>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</si>
  <si>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</si>
  <si>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</si>
  <si>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</si>
  <si>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</si>
  <si>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</si>
  <si>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</si>
  <si>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</si>
  <si>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</si>
  <si>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</si>
  <si>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</si>
  <si>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</si>
  <si>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</si>
  <si>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</si>
  <si>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</si>
  <si>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</si>
  <si>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</si>
  <si>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</si>
  <si>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</si>
  <si>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</si>
  <si>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</si>
  <si>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</si>
  <si>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</si>
  <si>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</si>
  <si>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</si>
  <si>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</si>
  <si>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</si>
  <si>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</si>
  <si>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</si>
  <si>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</si>
  <si>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</si>
  <si>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</si>
  <si>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</si>
  <si>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</si>
  <si>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</si>
  <si>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</si>
  <si>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</si>
  <si>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</si>
  <si>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</si>
  <si>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</si>
  <si>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</si>
  <si>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</si>
  <si>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</si>
  <si>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</si>
  <si>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</si>
  <si>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</si>
  <si>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</si>
  <si>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</si>
  <si>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</si>
  <si>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</si>
  <si>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</si>
  <si>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</si>
  <si>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</si>
  <si>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</si>
  <si>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</si>
  <si>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</si>
  <si>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</si>
  <si>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</si>
  <si>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</si>
  <si>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</si>
  <si>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</si>
  <si>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</si>
  <si>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</si>
  <si>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</si>
  <si>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</si>
  <si>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</si>
  <si>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</si>
  <si>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</si>
  <si>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</si>
  <si>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</si>
  <si>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</si>
  <si>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</si>
  <si>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</si>
  <si>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</si>
  <si>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</si>
  <si>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</si>
  <si>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</si>
  <si>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</si>
  <si>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</si>
  <si>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</si>
  <si>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</si>
  <si>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</si>
  <si>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</si>
  <si>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</si>
  <si>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</si>
  <si>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</si>
  <si>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</si>
  <si>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</si>
  <si>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</si>
  <si>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</si>
  <si>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</si>
  <si>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</si>
  <si>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</si>
  <si>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</si>
  <si>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</si>
  <si>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</si>
  <si>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</si>
  <si>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</si>
  <si>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</si>
  <si>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</si>
  <si>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</si>
  <si>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</si>
  <si>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</si>
  <si>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</si>
  <si>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</si>
  <si>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</si>
  <si>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</si>
  <si>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</si>
  <si>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</si>
  <si>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</si>
  <si>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</si>
  <si>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</si>
  <si>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</si>
  <si>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</si>
  <si>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</si>
  <si>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</si>
  <si>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</si>
  <si>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</si>
  <si>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</si>
  <si>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</si>
  <si>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</si>
  <si>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</si>
  <si>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</si>
  <si>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</si>
  <si>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</si>
  <si>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</si>
  <si>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</si>
  <si>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</si>
  <si>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</si>
  <si>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</si>
  <si>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</si>
  <si>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</si>
  <si>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</si>
  <si>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</si>
  <si>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</si>
  <si>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</si>
  <si>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</si>
  <si>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</si>
  <si>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</si>
  <si>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</si>
  <si>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</si>
  <si>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</si>
  <si>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</si>
  <si>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</si>
  <si>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</si>
  <si>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</si>
  <si>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</si>
  <si>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</si>
  <si>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</si>
  <si>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</si>
  <si>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</si>
  <si>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</si>
  <si>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</si>
  <si>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</si>
  <si>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</si>
  <si>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</si>
  <si>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</si>
  <si>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</si>
  <si>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</si>
  <si>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</si>
  <si>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</si>
  <si>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</si>
  <si>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</si>
  <si>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</si>
  <si>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</si>
  <si>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</si>
  <si>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</si>
  <si>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</si>
  <si>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</si>
  <si>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</si>
  <si>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</si>
  <si>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</si>
  <si>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</si>
  <si>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</si>
  <si>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</si>
  <si>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</si>
  <si>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</si>
  <si>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</si>
  <si>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</si>
  <si>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</si>
  <si>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</si>
  <si>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</si>
  <si>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</si>
  <si>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</si>
  <si>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</si>
  <si>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</si>
  <si>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</si>
  <si>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</si>
  <si>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</si>
  <si>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</si>
  <si>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</si>
  <si>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</si>
  <si>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</si>
  <si>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</si>
  <si>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</si>
  <si>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</si>
  <si>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</si>
  <si>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</si>
  <si>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</si>
  <si>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</si>
  <si>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</si>
  <si>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</si>
  <si>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</si>
  <si>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</si>
  <si>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</si>
  <si>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</si>
  <si>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</si>
  <si>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</si>
  <si>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</si>
  <si>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</si>
  <si>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</si>
  <si>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</si>
  <si>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</si>
  <si>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</si>
  <si>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</si>
  <si>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</si>
  <si>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</si>
  <si>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</si>
  <si>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</si>
  <si>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</si>
  <si>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</si>
  <si>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</si>
  <si>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</si>
  <si>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</si>
  <si>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</si>
  <si>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</si>
  <si>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</si>
  <si>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</si>
  <si>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</si>
  <si>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</si>
  <si>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</si>
  <si>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</si>
  <si>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</si>
  <si>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</si>
  <si>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</si>
  <si>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</si>
  <si>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</si>
  <si>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</si>
  <si>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</si>
  <si>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</si>
  <si>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</si>
  <si>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</si>
  <si>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</si>
  <si>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</si>
  <si>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</si>
  <si>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</si>
  <si>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</si>
  <si>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</si>
  <si>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</si>
  <si>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</si>
  <si>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</si>
  <si>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</si>
  <si>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</si>
  <si>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</si>
  <si>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</si>
  <si>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</si>
  <si>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</si>
  <si>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</si>
  <si>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</si>
  <si>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</si>
  <si>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</si>
  <si>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</si>
  <si>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</si>
  <si>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</si>
  <si>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</si>
  <si>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</si>
  <si>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</si>
  <si>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</si>
  <si>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</si>
  <si>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</si>
  <si>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</si>
  <si>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</si>
  <si>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</si>
  <si>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</si>
  <si>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</si>
  <si>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</si>
  <si>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</si>
  <si>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</si>
  <si>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</si>
  <si>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</si>
  <si>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</si>
  <si>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</si>
  <si>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</si>
  <si>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</si>
  <si>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</si>
  <si>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</si>
  <si>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</si>
  <si>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</si>
  <si>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</si>
  <si>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</si>
  <si>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</si>
  <si>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</si>
  <si>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</si>
  <si>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</si>
  <si>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</si>
  <si>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</si>
  <si>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</si>
  <si>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</si>
  <si>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</si>
  <si>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</si>
  <si>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</si>
  <si>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</si>
  <si>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</si>
  <si>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</si>
  <si>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</si>
  <si>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</si>
  <si>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</si>
  <si>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</si>
  <si>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</si>
  <si>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</si>
  <si>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</si>
  <si>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</si>
  <si>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</si>
  <si>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</si>
  <si>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</si>
  <si>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</si>
  <si>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</si>
  <si>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</si>
  <si>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</si>
  <si>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</si>
  <si>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</si>
  <si>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</si>
  <si>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</si>
  <si>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</si>
  <si>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</si>
  <si>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</si>
  <si>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</si>
  <si>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</si>
  <si>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</si>
  <si>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</si>
  <si>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</si>
  <si>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</si>
  <si>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</si>
  <si>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</si>
  <si>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</si>
  <si>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</si>
  <si>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</si>
  <si>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</si>
  <si>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</si>
  <si>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</si>
  <si>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</si>
  <si>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</si>
  <si>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</si>
  <si>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</si>
  <si>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</si>
  <si>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</si>
  <si>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</si>
  <si>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</si>
  <si>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</si>
  <si>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</si>
  <si>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</si>
  <si>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</si>
  <si>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</si>
  <si>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</si>
  <si>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</si>
  <si>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</si>
  <si>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</si>
  <si>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</si>
  <si>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</si>
  <si>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</si>
  <si>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</si>
  <si>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</si>
  <si>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</si>
  <si>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</si>
  <si>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</si>
  <si>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</si>
  <si>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</si>
  <si>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</si>
  <si>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</si>
  <si>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</si>
  <si>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</si>
  <si>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</si>
  <si>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</si>
  <si>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</si>
  <si>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</si>
  <si>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</si>
  <si>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</si>
  <si>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</si>
  <si>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</si>
  <si>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</si>
  <si>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</si>
  <si>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</si>
  <si>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</si>
  <si>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</si>
  <si>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</si>
  <si>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</si>
  <si>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</si>
  <si>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</si>
  <si>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</si>
  <si>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</si>
  <si>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</si>
  <si>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</si>
  <si>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</si>
  <si>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</si>
  <si>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</si>
  <si>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</si>
  <si>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</si>
  <si>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</si>
  <si>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</si>
  <si>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</si>
  <si>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</si>
  <si>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</si>
  <si>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</si>
  <si>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</si>
  <si>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</si>
  <si>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</si>
  <si>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</si>
  <si>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</si>
  <si>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</si>
  <si>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</si>
  <si>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</si>
  <si>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</si>
  <si>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</si>
  <si>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</si>
  <si>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</si>
  <si>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</si>
  <si>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</si>
  <si>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</si>
  <si>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</si>
  <si>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</si>
  <si>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</si>
  <si>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</si>
  <si>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</si>
  <si>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</si>
  <si>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</si>
  <si>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</si>
  <si>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</si>
  <si>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</si>
  <si>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</si>
  <si>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</si>
  <si>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</si>
  <si>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</si>
  <si>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</si>
  <si>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</si>
  <si>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</si>
  <si>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</si>
  <si>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</si>
  <si>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</si>
  <si>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</si>
  <si>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</si>
  <si>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</si>
  <si>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</si>
  <si>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</si>
  <si>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</si>
  <si>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</si>
  <si>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</si>
  <si>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</si>
  <si>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</si>
  <si>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</si>
  <si>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</si>
  <si>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</si>
  <si>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</si>
  <si>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</si>
  <si>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</si>
  <si>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</si>
  <si>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</si>
  <si>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</si>
  <si>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</si>
  <si>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</si>
  <si>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</si>
  <si>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</si>
  <si>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</si>
  <si>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</si>
  <si>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</si>
  <si>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</si>
  <si>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</si>
  <si>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</si>
  <si>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</si>
  <si>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</si>
  <si>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</si>
  <si>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</si>
  <si>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</si>
  <si>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</si>
  <si>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</si>
  <si>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</si>
  <si>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</si>
  <si>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</si>
  <si>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</si>
  <si>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</si>
  <si>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</si>
  <si>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</si>
  <si>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</si>
  <si>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</si>
  <si>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</si>
  <si>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</si>
  <si>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</si>
  <si>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</si>
  <si>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</si>
  <si>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</si>
  <si>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</si>
  <si>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</si>
  <si>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</si>
  <si>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</si>
  <si>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</si>
  <si>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</si>
  <si>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</si>
  <si>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</si>
  <si>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</si>
  <si>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</si>
  <si>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</si>
  <si>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</si>
  <si>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</si>
  <si>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</si>
  <si>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</si>
  <si>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</si>
  <si>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</si>
  <si>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</si>
  <si>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</si>
  <si>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</si>
  <si>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</si>
  <si>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</si>
  <si>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</si>
  <si>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</si>
  <si>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</si>
  <si>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</si>
  <si>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</si>
  <si>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</si>
  <si>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</si>
  <si>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</si>
  <si>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</si>
  <si>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</si>
  <si>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</si>
  <si>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</si>
  <si>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</si>
  <si>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</si>
  <si>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</si>
  <si>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</si>
  <si>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</si>
  <si>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</si>
  <si>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</si>
  <si>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</si>
  <si>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</si>
  <si>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</si>
  <si>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</si>
  <si>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</si>
  <si>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</si>
  <si>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</si>
  <si>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</si>
  <si>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</si>
  <si>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</si>
  <si>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</si>
  <si>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</si>
  <si>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</si>
  <si>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</si>
  <si>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</si>
  <si>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</si>
  <si>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</si>
  <si>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</si>
  <si>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</si>
  <si>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</si>
  <si>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</si>
  <si>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</si>
  <si>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</si>
  <si>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</si>
  <si>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</si>
  <si>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</si>
  <si>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</si>
  <si>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</si>
  <si>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</si>
  <si>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</si>
  <si>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</si>
  <si>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</si>
  <si>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</si>
  <si>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</si>
  <si>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</si>
  <si>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</si>
  <si>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</si>
  <si>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</si>
  <si>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</si>
  <si>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</si>
  <si>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</si>
  <si>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</si>
  <si>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</si>
  <si>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</si>
  <si>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</si>
  <si>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</si>
  <si>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</si>
  <si>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</si>
  <si>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</si>
  <si>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</si>
  <si>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</si>
  <si>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</si>
  <si>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</si>
  <si>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</si>
  <si>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</si>
  <si>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</si>
  <si>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</si>
  <si>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</si>
  <si>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</si>
  <si>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</si>
  <si>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</si>
  <si>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</si>
  <si>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</si>
  <si>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</si>
  <si>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</si>
  <si>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</si>
  <si>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</si>
  <si>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</si>
  <si>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</si>
  <si>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</si>
  <si>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</si>
  <si>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</si>
  <si>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</si>
  <si>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</si>
  <si>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</si>
  <si>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</si>
  <si>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</si>
  <si>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</si>
  <si>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</si>
  <si>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</si>
  <si>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</si>
  <si>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</si>
  <si>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</si>
  <si>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</si>
  <si>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</si>
  <si>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</si>
  <si>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</si>
  <si>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</si>
  <si>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</si>
  <si>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</si>
  <si>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</si>
  <si>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</si>
  <si>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</si>
  <si>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</si>
  <si>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</si>
  <si>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</si>
  <si>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</si>
  <si>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</si>
  <si>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</si>
  <si>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</si>
  <si>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</si>
  <si>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</si>
  <si>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</si>
  <si>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</si>
  <si>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</si>
  <si>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</si>
  <si>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</si>
  <si>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</si>
  <si>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</si>
  <si>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</si>
  <si>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</si>
  <si>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</si>
  <si>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</si>
  <si>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</si>
  <si>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</si>
  <si>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</si>
  <si>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</si>
  <si>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</si>
  <si>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</si>
  <si>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</si>
  <si>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</si>
  <si>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</si>
  <si>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</si>
  <si>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</si>
  <si>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</si>
  <si>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</si>
  <si>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</si>
  <si>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</si>
  <si>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</si>
  <si>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</si>
  <si>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</si>
  <si>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</si>
  <si>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</si>
  <si>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</si>
  <si>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</si>
  <si>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</si>
  <si>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</si>
  <si>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</si>
  <si>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</si>
  <si>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</si>
  <si>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</si>
  <si>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</si>
  <si>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</si>
  <si>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</si>
  <si>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</si>
  <si>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</si>
  <si>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</si>
  <si>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</si>
  <si>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</si>
  <si>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</si>
  <si>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</si>
  <si>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</si>
  <si>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</si>
  <si>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</si>
  <si>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</si>
  <si>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</si>
  <si>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</si>
  <si>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</si>
  <si>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</si>
  <si>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</si>
  <si>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</si>
  <si>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</si>
  <si>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</si>
  <si>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</si>
  <si>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</si>
  <si>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</si>
  <si>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</si>
  <si>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</si>
  <si>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</si>
  <si>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</si>
  <si>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</si>
  <si>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</si>
  <si>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</si>
  <si>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</si>
  <si>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</si>
  <si>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</si>
  <si>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</si>
  <si>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</si>
  <si>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</si>
  <si>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</si>
  <si>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</si>
  <si>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</si>
  <si>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</si>
  <si>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</si>
  <si>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</si>
  <si>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</si>
  <si>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</si>
  <si>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</si>
  <si>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</si>
  <si>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</si>
  <si>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</si>
  <si>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</si>
  <si>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</si>
  <si>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</si>
  <si>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</si>
  <si>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</si>
  <si>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</si>
  <si>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</si>
  <si>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</si>
  <si>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</si>
  <si>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</si>
  <si>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</si>
  <si>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</si>
  <si>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</si>
  <si>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</si>
  <si>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</si>
  <si>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</si>
  <si>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</si>
  <si>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</si>
  <si>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</si>
  <si>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</si>
  <si>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</si>
  <si>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</si>
  <si>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</si>
  <si>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</si>
  <si>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</si>
  <si>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</si>
  <si>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</si>
  <si>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</si>
  <si>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</si>
  <si>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</si>
  <si>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</si>
  <si>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</si>
  <si>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</si>
  <si>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</si>
  <si>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</si>
  <si>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</si>
  <si>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</si>
  <si>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</si>
  <si>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</si>
  <si>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</si>
  <si>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</si>
  <si>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</si>
  <si>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</si>
  <si>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</si>
  <si>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</si>
  <si>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</si>
  <si>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</si>
  <si>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</si>
  <si>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</si>
  <si>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</si>
  <si>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</si>
  <si>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</si>
  <si>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</si>
  <si>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</si>
  <si>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</si>
  <si>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</si>
  <si>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</si>
  <si>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</si>
  <si>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</si>
  <si>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</si>
  <si>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</si>
  <si>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</si>
  <si>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</si>
  <si>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</si>
  <si>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</si>
  <si>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</si>
  <si>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</si>
  <si>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</si>
  <si>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</si>
  <si>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</si>
  <si>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</si>
  <si>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</si>
  <si>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</si>
  <si>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</si>
  <si>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</si>
  <si>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</si>
  <si>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</si>
  <si>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</si>
  <si>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</si>
  <si>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</si>
  <si>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</si>
  <si>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</si>
  <si>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</si>
  <si>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</si>
  <si>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</si>
  <si>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</si>
  <si>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</si>
  <si>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</si>
  <si>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</si>
  <si>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</si>
  <si>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</si>
  <si>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</si>
  <si>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</si>
  <si>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</si>
  <si>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</si>
  <si>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</si>
  <si>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</si>
  <si>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</si>
  <si>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</si>
  <si>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</si>
  <si>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</si>
  <si>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</si>
  <si>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</si>
  <si>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</si>
  <si>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</si>
  <si>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</si>
  <si>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</si>
  <si>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</si>
  <si>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</si>
  <si>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</si>
  <si>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</si>
  <si>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</si>
  <si>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</si>
  <si>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</si>
  <si>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</si>
  <si>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</si>
  <si>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</si>
  <si>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</si>
  <si>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</si>
  <si>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</si>
  <si>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</si>
  <si>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</si>
  <si>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</si>
  <si>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</si>
  <si>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</si>
  <si>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</si>
  <si>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</si>
  <si>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</si>
  <si>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</si>
  <si>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</si>
  <si>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</si>
  <si>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</si>
  <si>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</si>
  <si>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</si>
  <si>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</si>
  <si>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</si>
  <si>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</si>
  <si>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</si>
  <si>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</si>
  <si>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</si>
  <si>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</si>
  <si>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</si>
  <si>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</si>
  <si>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</si>
  <si>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</si>
  <si>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</si>
  <si>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</si>
  <si>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</si>
  <si>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</si>
  <si>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</si>
  <si>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</si>
  <si>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</si>
  <si>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</si>
  <si>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</si>
  <si>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</si>
  <si>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</si>
  <si>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</si>
  <si>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</si>
  <si>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</si>
  <si>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</si>
  <si>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</si>
  <si>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</si>
  <si>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</si>
  <si>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</si>
  <si>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</si>
  <si>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</si>
  <si>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</si>
  <si>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</si>
  <si>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</si>
  <si>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</si>
  <si>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</si>
  <si>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</si>
  <si>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</si>
  <si>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</si>
  <si>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</si>
  <si>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</si>
  <si>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</si>
  <si>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</si>
  <si>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</si>
  <si>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</si>
  <si>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</si>
  <si>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</si>
  <si>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</si>
  <si>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</si>
  <si>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</si>
  <si>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</si>
  <si>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</si>
  <si>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</si>
  <si>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</si>
  <si>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</si>
  <si>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</si>
  <si>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</si>
  <si>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</si>
  <si>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</si>
  <si>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</si>
  <si>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</si>
  <si>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</si>
  <si>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</si>
  <si>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</si>
  <si>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</si>
  <si>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</si>
  <si>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</si>
  <si>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</si>
  <si>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</si>
  <si>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</si>
  <si>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</si>
  <si>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</si>
  <si>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</si>
  <si>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</si>
  <si>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</si>
  <si>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</si>
  <si>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</si>
  <si>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</si>
  <si>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</si>
  <si>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</si>
  <si>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</si>
  <si>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</si>
  <si>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</si>
  <si>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</si>
  <si>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</si>
  <si>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</si>
  <si>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</si>
  <si>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</si>
  <si>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</si>
  <si>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</si>
  <si>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</si>
  <si>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</si>
  <si>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</si>
  <si>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</si>
  <si>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</si>
  <si>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</si>
  <si>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</si>
  <si>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</si>
  <si>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</si>
  <si>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</si>
  <si>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</si>
  <si>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</si>
  <si>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</si>
  <si>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</si>
  <si>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</si>
  <si>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</si>
  <si>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</si>
  <si>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</si>
  <si>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</si>
  <si>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</si>
  <si>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</si>
  <si>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</si>
  <si>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</si>
  <si>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</si>
  <si>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</si>
  <si>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</si>
  <si>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</si>
  <si>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</si>
  <si>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</si>
  <si>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</si>
  <si>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</si>
  <si>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</si>
  <si>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</si>
  <si>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</si>
  <si>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</si>
  <si>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</si>
  <si>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</si>
  <si>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</si>
  <si>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</si>
  <si>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</si>
  <si>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</si>
  <si>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</si>
  <si>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</si>
  <si>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</si>
  <si>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</si>
  <si>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</si>
  <si>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</si>
  <si>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</si>
  <si>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</si>
  <si>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</si>
  <si>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</si>
  <si>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</si>
  <si>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</si>
  <si>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</si>
  <si>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</si>
  <si>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</si>
  <si>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</si>
  <si>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</si>
  <si>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</si>
  <si>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</si>
  <si>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</si>
  <si>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</si>
  <si>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</si>
  <si>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</si>
  <si>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</si>
  <si>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</si>
  <si>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</si>
  <si>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</si>
  <si>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</si>
  <si>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</si>
  <si>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</si>
  <si>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</si>
  <si>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</si>
  <si>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</si>
  <si>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</si>
  <si>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</si>
  <si>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</si>
  <si>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</si>
  <si>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</si>
  <si>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</si>
  <si>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</si>
  <si>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</si>
  <si>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</si>
  <si>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</si>
  <si>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</si>
  <si>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</si>
  <si>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</si>
  <si>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</si>
  <si>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</si>
  <si>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</si>
  <si>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</si>
  <si>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</si>
  <si>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</si>
  <si>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</si>
  <si>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</si>
  <si>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</si>
  <si>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</si>
  <si>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</si>
  <si>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</si>
  <si>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</si>
  <si>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</si>
  <si>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</si>
  <si>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</si>
  <si>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</si>
  <si>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</si>
  <si>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</si>
  <si>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</si>
  <si>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</si>
  <si>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</si>
  <si>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</si>
  <si>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</si>
  <si>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</si>
  <si>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</si>
  <si>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</si>
  <si>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</si>
  <si>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</si>
  <si>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</si>
  <si>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</si>
  <si>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</si>
  <si>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</si>
  <si>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</si>
  <si>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</si>
  <si>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</si>
  <si>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</si>
  <si>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</si>
  <si>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</si>
  <si>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</si>
  <si>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</si>
  <si>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</si>
  <si>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</si>
  <si>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</si>
  <si>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</si>
  <si>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</si>
  <si>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</si>
  <si>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</si>
  <si>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</si>
  <si>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</si>
  <si>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</si>
  <si>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</si>
  <si>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</si>
  <si>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</si>
  <si>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</si>
  <si>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</si>
  <si>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</si>
  <si>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</si>
  <si>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</si>
  <si>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</si>
  <si>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</si>
  <si>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</si>
  <si>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</si>
  <si>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</si>
  <si>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</si>
  <si>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</si>
  <si>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</si>
  <si>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</si>
  <si>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</si>
  <si>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</si>
  <si>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</si>
  <si>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</si>
  <si>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</si>
  <si>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</si>
  <si>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</si>
  <si>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</si>
  <si>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</si>
  <si>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</si>
  <si>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</si>
  <si>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</si>
  <si>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</si>
  <si>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</si>
  <si>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</si>
  <si>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</si>
  <si>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</si>
  <si>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</si>
  <si>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</si>
  <si>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</si>
  <si>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</si>
  <si>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</si>
  <si>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</si>
  <si>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</si>
  <si>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</si>
  <si>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</si>
  <si>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</si>
  <si>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</si>
  <si>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</si>
  <si>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</si>
  <si>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</si>
  <si>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</si>
  <si>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</si>
  <si>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</si>
  <si>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</si>
  <si>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</si>
  <si>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</si>
  <si>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</si>
  <si>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</si>
  <si>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</si>
  <si>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</si>
  <si>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</si>
  <si>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</si>
  <si>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</si>
  <si>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</si>
  <si>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</si>
  <si>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</si>
  <si>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</si>
  <si>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</si>
  <si>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</si>
  <si>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</si>
  <si>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</si>
  <si>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</si>
  <si>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</si>
  <si>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</si>
  <si>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</si>
  <si>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</si>
  <si>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</si>
  <si>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</si>
  <si>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</si>
  <si>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</si>
  <si>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</si>
  <si>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</si>
  <si>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</si>
  <si>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</si>
  <si>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</si>
  <si>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</si>
  <si>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</si>
  <si>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</si>
  <si>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</si>
  <si>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</si>
  <si>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</si>
  <si>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</si>
  <si>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</si>
  <si>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</si>
  <si>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</si>
  <si>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</si>
  <si>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</si>
  <si>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</si>
  <si>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</si>
  <si>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</si>
  <si>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</si>
  <si>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</si>
  <si>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</si>
  <si>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</si>
  <si>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</si>
  <si>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</si>
  <si>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</si>
  <si>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</si>
  <si>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</si>
  <si>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</si>
  <si>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</si>
  <si>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</si>
  <si>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</si>
  <si>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</si>
  <si>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</si>
  <si>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</si>
  <si>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</si>
  <si>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</si>
  <si>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</si>
  <si>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</si>
  <si>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</si>
  <si>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</si>
  <si>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</si>
  <si>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</si>
  <si>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</si>
  <si>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</si>
  <si>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</si>
  <si>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</si>
  <si>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</si>
  <si>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</si>
  <si>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</si>
  <si>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</si>
  <si>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</si>
  <si>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</si>
  <si>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</si>
  <si>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</si>
  <si>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</si>
  <si>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</si>
  <si>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</si>
  <si>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</si>
  <si>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</si>
  <si>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</si>
  <si>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</si>
  <si>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</si>
  <si>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</si>
  <si>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</si>
  <si>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</si>
  <si>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</si>
  <si>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</si>
  <si>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</si>
  <si>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</si>
  <si>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</si>
  <si>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</si>
  <si>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</si>
  <si>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</si>
  <si>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</si>
  <si>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</si>
  <si>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</si>
  <si>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</si>
  <si>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</si>
  <si>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</si>
  <si>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</si>
  <si>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</si>
  <si>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</si>
  <si>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</si>
  <si>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</si>
  <si>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</si>
  <si>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</si>
  <si>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</si>
  <si>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</si>
  <si>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</si>
  <si>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</si>
  <si>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</si>
  <si>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</si>
  <si>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</si>
  <si>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</si>
  <si>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</si>
  <si>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</si>
  <si>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</si>
  <si>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</si>
  <si>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</si>
  <si>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</si>
  <si>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</si>
  <si>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</si>
  <si>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</si>
  <si>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</si>
  <si>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</si>
  <si>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</si>
  <si>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</si>
  <si>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</si>
  <si>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</si>
  <si>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</si>
  <si>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</si>
  <si>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</si>
  <si>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</si>
  <si>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</si>
  <si>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</si>
  <si>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</si>
  <si>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</si>
  <si>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</si>
  <si>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</si>
  <si>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</si>
  <si>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</si>
  <si>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</si>
  <si>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</si>
  <si>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</si>
  <si>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</si>
  <si>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</si>
  <si>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</si>
  <si>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</si>
  <si>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</si>
  <si>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</si>
  <si>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</si>
  <si>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</si>
  <si>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</si>
  <si>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</si>
  <si>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</si>
  <si>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</si>
  <si>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</si>
  <si>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</si>
  <si>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</si>
  <si>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</si>
  <si>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</si>
  <si>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</si>
  <si>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</si>
  <si>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</si>
  <si>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</si>
  <si>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</si>
  <si>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</si>
  <si>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</si>
  <si>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</si>
  <si>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</si>
  <si>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</si>
  <si>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</si>
  <si>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</si>
  <si>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</si>
  <si>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</si>
  <si>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</si>
  <si>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</si>
  <si>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</si>
  <si>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</si>
  <si>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</si>
  <si>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</si>
  <si>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</si>
  <si>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</si>
  <si>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</si>
  <si>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</si>
  <si>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</si>
  <si>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</si>
  <si>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</si>
  <si>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</si>
  <si>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</si>
  <si>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</si>
  <si>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</si>
  <si>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</si>
  <si>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</si>
  <si>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</si>
  <si>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</si>
  <si>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</si>
  <si>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</si>
  <si>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</si>
  <si>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</si>
  <si>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</si>
  <si>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</si>
  <si>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</si>
  <si>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</si>
  <si>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</si>
  <si>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</si>
  <si>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</si>
  <si>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</si>
  <si>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</si>
  <si>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</si>
  <si>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</si>
  <si>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</si>
  <si>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</si>
  <si>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</si>
  <si>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</si>
  <si>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</si>
  <si>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</si>
  <si>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</si>
  <si>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</si>
  <si>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</si>
  <si>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</si>
  <si>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</si>
  <si>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</si>
  <si>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</si>
  <si>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</si>
  <si>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</si>
  <si>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</si>
  <si>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</si>
  <si>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</si>
  <si>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</si>
  <si>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</si>
  <si>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</si>
  <si>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</si>
  <si>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</si>
  <si>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</si>
  <si>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</si>
  <si>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</si>
  <si>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</si>
  <si>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</si>
  <si>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</si>
  <si>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</si>
  <si>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</si>
  <si>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</si>
  <si>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</si>
  <si>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</si>
  <si>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</si>
  <si>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</si>
  <si>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</si>
  <si>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</si>
  <si>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</si>
  <si>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</si>
  <si>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</si>
  <si>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</si>
  <si>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</si>
  <si>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</si>
  <si>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</si>
  <si>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</si>
  <si>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</si>
  <si>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</si>
  <si>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</si>
  <si>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</si>
  <si>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</si>
  <si>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</si>
  <si>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</si>
  <si>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</si>
  <si>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</si>
  <si>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</si>
  <si>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</si>
  <si>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</si>
  <si>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</si>
  <si>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</si>
  <si>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</si>
  <si>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</si>
  <si>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</si>
  <si>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</si>
  <si>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</si>
  <si>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</si>
  <si>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</si>
  <si>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</si>
  <si>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</si>
  <si>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</si>
  <si>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</si>
  <si>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</si>
  <si>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</si>
  <si>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</si>
  <si>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</si>
  <si>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</si>
  <si>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</si>
  <si>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</si>
  <si>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</si>
  <si>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</si>
  <si>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</si>
  <si>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</si>
  <si>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</si>
  <si>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</si>
  <si>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</si>
  <si>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</si>
  <si>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</si>
  <si>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</si>
  <si>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</si>
  <si>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</si>
  <si>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</si>
  <si>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</si>
  <si>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</si>
  <si>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</si>
  <si>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</si>
  <si>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</si>
  <si>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</si>
  <si>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</si>
  <si>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</si>
  <si>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</si>
  <si>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</si>
  <si>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</si>
  <si>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</si>
  <si>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</si>
  <si>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</si>
  <si>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</si>
  <si>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</si>
  <si>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</si>
  <si>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</si>
  <si>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</si>
  <si>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</si>
  <si>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</si>
  <si>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</si>
  <si>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</si>
  <si>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</si>
  <si>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</si>
  <si>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</si>
  <si>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</si>
  <si>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</si>
  <si>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</si>
  <si>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</si>
  <si>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</si>
  <si>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</si>
  <si>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</si>
  <si>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</si>
  <si>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</si>
  <si>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</si>
  <si>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</si>
  <si>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</si>
  <si>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</si>
  <si>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</si>
  <si>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</si>
  <si>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</si>
  <si>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</si>
  <si>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</si>
  <si>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</si>
  <si>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</si>
  <si>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</si>
  <si>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</si>
  <si>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</si>
  <si>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</si>
  <si>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</si>
  <si>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</si>
  <si>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</si>
  <si>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</si>
  <si>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</si>
  <si>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</si>
  <si>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</si>
  <si>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</si>
  <si>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</si>
  <si>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</si>
  <si>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</si>
  <si>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</si>
  <si>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</si>
  <si>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</si>
  <si>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</si>
  <si>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</si>
  <si>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</si>
  <si>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</si>
  <si>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</si>
  <si>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</si>
  <si>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</si>
  <si>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</si>
  <si>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</si>
  <si>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</si>
  <si>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</si>
  <si>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</si>
  <si>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</si>
  <si>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</si>
  <si>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</si>
  <si>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</si>
  <si>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</si>
  <si>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</si>
  <si>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</si>
  <si>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</si>
  <si>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</si>
  <si>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</si>
  <si>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</si>
  <si>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</si>
  <si>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</si>
  <si>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</si>
  <si>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</si>
  <si>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</si>
  <si>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</si>
  <si>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</si>
  <si>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</si>
  <si>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</si>
  <si>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</si>
  <si>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</si>
  <si>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</si>
  <si>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</si>
  <si>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</si>
  <si>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</si>
  <si>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</si>
  <si>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</si>
  <si>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</si>
  <si>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</si>
  <si>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</si>
  <si>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</si>
  <si>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</si>
  <si>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</si>
  <si>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</si>
  <si>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</si>
  <si>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</si>
  <si>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</si>
  <si>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</si>
  <si>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</si>
  <si>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</si>
  <si>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</si>
  <si>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</si>
  <si>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</si>
  <si>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</si>
  <si>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</si>
  <si>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</si>
  <si>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</si>
  <si>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</si>
  <si>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</si>
  <si>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</si>
  <si>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</si>
  <si>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</si>
  <si>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</si>
  <si>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</si>
  <si>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</si>
  <si>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</si>
  <si>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</si>
  <si>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</si>
  <si>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</si>
  <si>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</si>
  <si>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</si>
  <si>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</si>
  <si>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</si>
  <si>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</si>
  <si>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</si>
  <si>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</si>
  <si>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</si>
  <si>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</si>
  <si>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</si>
  <si>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</si>
  <si>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</si>
  <si>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</si>
  <si>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</si>
  <si>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</si>
  <si>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</si>
  <si>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</si>
  <si>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</si>
  <si>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</si>
  <si>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</si>
  <si>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</si>
  <si>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</si>
  <si>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</si>
  <si>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</si>
  <si>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</si>
  <si>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</si>
  <si>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</si>
  <si>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</si>
  <si>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</si>
  <si>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</si>
  <si>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</si>
  <si>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</si>
  <si>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</si>
  <si>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</si>
  <si>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</si>
  <si>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</si>
  <si>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</si>
  <si>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</si>
  <si>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</si>
  <si>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</si>
  <si>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</si>
  <si>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</si>
  <si>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</si>
  <si>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</si>
  <si>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</si>
  <si>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</si>
  <si>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</si>
  <si>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</si>
  <si>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</si>
  <si>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</si>
  <si>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</si>
  <si>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</si>
  <si>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</si>
  <si>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</si>
  <si>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</si>
  <si>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</si>
  <si>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</si>
  <si>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</si>
  <si>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</si>
  <si>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</si>
  <si>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</si>
  <si>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</si>
  <si>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</si>
  <si>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</si>
  <si>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</si>
  <si>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</si>
  <si>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</si>
  <si>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</si>
  <si>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</si>
  <si>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</si>
  <si>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</si>
  <si>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</si>
  <si>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</si>
  <si>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</si>
  <si>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</si>
  <si>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</si>
  <si>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</si>
  <si>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</si>
  <si>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</si>
  <si>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</si>
  <si>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</si>
  <si>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</si>
  <si>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</si>
  <si>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</si>
  <si>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</si>
  <si>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</si>
  <si>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</si>
  <si>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</si>
  <si>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</si>
  <si>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</si>
  <si>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</si>
  <si>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</si>
  <si>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</si>
  <si>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</si>
  <si>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</si>
  <si>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</si>
  <si>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</si>
  <si>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</si>
  <si>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</si>
  <si>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</si>
  <si>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</si>
  <si>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</si>
  <si>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</si>
  <si>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</si>
  <si>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</si>
  <si>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</si>
  <si>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</si>
  <si>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</si>
  <si>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</si>
  <si>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</si>
  <si>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</si>
  <si>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</si>
  <si>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</si>
  <si>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</si>
  <si>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</si>
  <si>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</si>
  <si>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</si>
  <si>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</si>
  <si>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</si>
  <si>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</si>
  <si>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</si>
  <si>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</si>
  <si>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</si>
  <si>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</si>
  <si>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</si>
  <si>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</si>
  <si>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</si>
  <si>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</si>
  <si>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</si>
  <si>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</si>
  <si>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</si>
  <si>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</si>
  <si>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</si>
  <si>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</si>
  <si>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</si>
  <si>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</si>
  <si>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</si>
  <si>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</si>
  <si>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</si>
  <si>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</si>
  <si>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</si>
  <si>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</si>
  <si>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</si>
  <si>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</si>
  <si>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</si>
  <si>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</si>
  <si>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</si>
  <si>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</si>
  <si>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</si>
  <si>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</si>
  <si>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</si>
  <si>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</si>
  <si>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</si>
  <si>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</si>
  <si>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</si>
  <si>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</si>
  <si>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</si>
  <si>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</si>
  <si>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</si>
  <si>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</si>
  <si>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</si>
  <si>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</si>
  <si>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</si>
  <si>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</si>
  <si>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</si>
  <si>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</si>
  <si>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</si>
  <si>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</si>
  <si>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</si>
  <si>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</si>
  <si>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</si>
  <si>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</si>
  <si>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</si>
  <si>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</si>
  <si>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</si>
  <si>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</si>
  <si>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</si>
  <si>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</si>
  <si>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</si>
  <si>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</si>
  <si>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</si>
  <si>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</si>
  <si>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</si>
  <si>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</si>
  <si>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</si>
  <si>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</si>
  <si>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</si>
  <si>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</si>
  <si>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</si>
  <si>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</si>
  <si>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</si>
  <si>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</si>
  <si>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</si>
  <si>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</si>
  <si>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</si>
  <si>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</si>
  <si>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</si>
  <si>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</si>
  <si>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</si>
  <si>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</si>
  <si>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</si>
  <si>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</si>
  <si>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</si>
  <si>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</si>
  <si>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</si>
  <si>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</si>
  <si>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</si>
  <si>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</si>
  <si>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</si>
  <si>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</si>
  <si>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</si>
  <si>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</si>
  <si>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</si>
  <si>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</si>
  <si>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</si>
  <si>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</si>
  <si>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</si>
  <si>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</si>
  <si>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</si>
  <si>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</si>
  <si>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</si>
  <si>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</si>
  <si>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</si>
  <si>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</si>
  <si>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</si>
  <si>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</si>
  <si>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</si>
  <si>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</si>
  <si>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</si>
  <si>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</si>
  <si>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</si>
  <si>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</si>
  <si>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</si>
  <si>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</si>
  <si>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</si>
  <si>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</si>
  <si>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</si>
  <si>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</si>
  <si>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</si>
  <si>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</si>
  <si>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</si>
  <si>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</si>
  <si>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</si>
  <si>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</si>
  <si>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</si>
  <si>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</si>
  <si>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</si>
  <si>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</si>
  <si>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</si>
  <si>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</si>
  <si>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</si>
  <si>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</si>
  <si>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</si>
  <si>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</si>
  <si>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</si>
  <si>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</si>
  <si>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</si>
  <si>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</si>
  <si>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</si>
  <si>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</si>
  <si>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</si>
  <si>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</si>
  <si>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</si>
  <si>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</si>
  <si>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</si>
  <si>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</si>
  <si>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</si>
  <si>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</si>
  <si>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</si>
  <si>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</si>
  <si>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</si>
  <si>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</si>
  <si>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</si>
  <si>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</si>
  <si>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</si>
  <si>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</si>
  <si>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</si>
  <si>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</si>
  <si>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</si>
  <si>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</si>
  <si>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</si>
  <si>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</si>
  <si>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</si>
  <si>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</si>
  <si>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</si>
  <si>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</si>
  <si>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</si>
  <si>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</si>
  <si>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</si>
  <si>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</si>
  <si>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</si>
  <si>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</si>
  <si>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</si>
  <si>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</si>
  <si>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</si>
  <si>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</si>
  <si>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</si>
  <si>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</si>
  <si>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</si>
  <si>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</si>
  <si>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</si>
  <si>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</si>
  <si>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</si>
  <si>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</si>
  <si>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</si>
  <si>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</si>
  <si>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</si>
  <si>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</si>
  <si>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</si>
  <si>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</si>
  <si>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</si>
  <si>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</si>
  <si>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</si>
  <si>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</si>
  <si>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</si>
  <si>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</si>
  <si>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</si>
  <si>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</si>
  <si>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</si>
  <si>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</si>
  <si>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</si>
  <si>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</si>
  <si>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</si>
  <si>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</si>
  <si>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</si>
  <si>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</si>
  <si>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</si>
  <si>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</si>
  <si>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</si>
  <si>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</si>
  <si>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</si>
  <si>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</si>
  <si>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</si>
  <si>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</si>
  <si>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</si>
  <si>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</si>
  <si>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</si>
  <si>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</si>
  <si>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</si>
  <si>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</si>
  <si>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</si>
  <si>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</si>
  <si>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</si>
  <si>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</si>
  <si>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</si>
  <si>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</si>
  <si>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</si>
  <si>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</si>
  <si>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</si>
  <si>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</si>
  <si>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</si>
  <si>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</si>
  <si>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</si>
  <si>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</si>
  <si>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</si>
  <si>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</si>
  <si>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</si>
  <si>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</si>
  <si>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</si>
  <si>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</si>
  <si>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</si>
  <si>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</si>
  <si>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</si>
  <si>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</si>
  <si>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</si>
  <si>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</si>
  <si>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</si>
  <si>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</si>
  <si>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</si>
  <si>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</si>
  <si>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</si>
  <si>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</si>
  <si>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</si>
  <si>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</si>
  <si>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</si>
  <si>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</si>
  <si>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</si>
  <si>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</si>
  <si>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</si>
  <si>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</si>
  <si>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</si>
  <si>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</si>
  <si>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</si>
  <si>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</si>
  <si>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</si>
  <si>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</si>
  <si>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</si>
  <si>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</si>
  <si>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</si>
  <si>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</si>
  <si>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</si>
  <si>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</si>
  <si>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</si>
  <si>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</si>
  <si>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</si>
  <si>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</si>
  <si>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</si>
  <si>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</si>
  <si>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</si>
  <si>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</si>
  <si>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</si>
  <si>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</si>
  <si>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</si>
  <si>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</si>
  <si>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</si>
  <si>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</si>
  <si>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</si>
  <si>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</si>
  <si>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</si>
  <si>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</si>
  <si>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</si>
  <si>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</si>
  <si>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</si>
  <si>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</si>
  <si>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</si>
  <si>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</si>
  <si>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</si>
  <si>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</si>
  <si>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</si>
  <si>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</si>
  <si>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</si>
  <si>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</si>
  <si>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</si>
  <si>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</si>
  <si>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</si>
  <si>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</si>
  <si>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</si>
  <si>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</si>
  <si>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</si>
  <si>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</si>
  <si>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</si>
  <si>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</si>
  <si>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</si>
  <si>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</si>
  <si>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</si>
  <si>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</si>
  <si>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</si>
  <si>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</si>
  <si>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</si>
  <si>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</si>
  <si>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</si>
  <si>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</si>
  <si>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</si>
  <si>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</si>
  <si>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</si>
  <si>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</si>
  <si>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</si>
  <si>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</si>
  <si>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</si>
  <si>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</si>
  <si>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</si>
  <si>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</si>
  <si>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</si>
  <si>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</si>
  <si>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</si>
  <si>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</si>
  <si>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</si>
  <si>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</si>
  <si>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</si>
  <si>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</si>
  <si>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</si>
  <si>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</si>
  <si>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</si>
  <si>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</si>
  <si>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</si>
  <si>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</si>
  <si>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</si>
  <si>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</si>
  <si>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</si>
  <si>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</si>
  <si>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</si>
  <si>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</si>
  <si>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</si>
  <si>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</si>
  <si>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</si>
  <si>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</si>
  <si>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</si>
  <si>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</si>
  <si>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</si>
  <si>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</si>
  <si>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</si>
  <si>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</si>
  <si>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</si>
  <si>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</si>
  <si>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</si>
  <si>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</si>
  <si>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</si>
  <si>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</si>
  <si>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</si>
  <si>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</si>
  <si>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</si>
  <si>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</si>
  <si>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</si>
  <si>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</si>
  <si>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</si>
  <si>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</si>
  <si>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</si>
  <si>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</si>
  <si>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</si>
  <si>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</si>
  <si>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</si>
  <si>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</si>
  <si>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</si>
  <si>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</si>
  <si>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</si>
  <si>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</si>
  <si>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</si>
  <si>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</si>
  <si>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</si>
  <si>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</si>
  <si>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</si>
  <si>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</si>
  <si>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</si>
  <si>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</si>
  <si>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</si>
  <si>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</si>
  <si>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</si>
  <si>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</si>
  <si>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</si>
  <si>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</si>
  <si>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</si>
  <si>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</si>
  <si>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</si>
  <si>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</si>
  <si>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</si>
  <si>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</si>
  <si>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</si>
  <si>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</si>
  <si>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</si>
  <si>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</si>
  <si>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</si>
  <si>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</si>
  <si>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</si>
  <si>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</si>
  <si>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</si>
  <si>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</si>
  <si>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</si>
  <si>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</si>
  <si>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</si>
  <si>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</si>
  <si>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</si>
  <si>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</si>
  <si>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</si>
  <si>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</si>
  <si>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</si>
  <si>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</si>
  <si>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</si>
  <si>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</si>
  <si>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</si>
  <si>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</si>
  <si>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</si>
  <si>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</si>
  <si>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</si>
  <si>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</si>
  <si>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</si>
  <si>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</si>
  <si>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</si>
  <si>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</si>
  <si>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</si>
  <si>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</si>
  <si>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</si>
  <si>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</si>
  <si>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</si>
  <si>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</si>
  <si>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</si>
  <si>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</si>
  <si>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</si>
  <si>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</si>
  <si>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</si>
  <si>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</si>
  <si>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</si>
  <si>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</si>
  <si>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</si>
  <si>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</si>
  <si>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</si>
  <si>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</si>
  <si>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</si>
  <si>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</si>
  <si>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</si>
  <si>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</si>
  <si>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</si>
  <si>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</si>
  <si>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</si>
  <si>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</si>
  <si>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</si>
  <si>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</si>
  <si>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</si>
  <si>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</si>
  <si>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</si>
  <si>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</si>
  <si>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</si>
  <si>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</si>
  <si>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</si>
  <si>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</si>
  <si>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</si>
  <si>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</si>
  <si>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</si>
  <si>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</si>
  <si>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</si>
  <si>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</si>
  <si>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</si>
  <si>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</si>
  <si>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</si>
  <si>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</si>
  <si>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</si>
  <si>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</si>
  <si>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</si>
  <si>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</si>
  <si>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</si>
  <si>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</si>
  <si>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</si>
  <si>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</si>
  <si>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</si>
  <si>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</si>
  <si>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</si>
  <si>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</si>
  <si>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</si>
  <si>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</si>
  <si>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</si>
  <si>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</si>
  <si>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</si>
  <si>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</si>
  <si>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</si>
  <si>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</si>
  <si>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</si>
  <si>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</si>
  <si>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</si>
  <si>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</si>
  <si>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</si>
  <si>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</si>
  <si>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</si>
  <si>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</si>
  <si>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</si>
  <si>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</si>
  <si>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</si>
  <si>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</si>
  <si>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</si>
  <si>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</si>
  <si>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</si>
  <si>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</si>
  <si>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</si>
  <si>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</si>
  <si>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</si>
  <si>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</si>
  <si>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</si>
  <si>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</si>
  <si>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</si>
  <si>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</si>
  <si>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</si>
  <si>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</si>
  <si>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</si>
  <si>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</si>
  <si>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</si>
  <si>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</si>
  <si>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</si>
  <si>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</si>
  <si>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</si>
  <si>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</si>
  <si>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</si>
  <si>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</si>
  <si>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</si>
  <si>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</si>
  <si>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</si>
  <si>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</si>
  <si>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</si>
  <si>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</si>
  <si>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</si>
  <si>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</si>
  <si>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</si>
  <si>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</si>
  <si>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</si>
  <si>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</si>
  <si>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</si>
  <si>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</si>
  <si>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</si>
  <si>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</si>
  <si>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</si>
  <si>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</si>
  <si>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</si>
  <si>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</si>
  <si>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</si>
  <si>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</si>
  <si>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</si>
  <si>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</si>
  <si>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</si>
  <si>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</si>
  <si>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</si>
  <si>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</si>
  <si>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</si>
  <si>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</si>
  <si>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</si>
  <si>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</si>
  <si>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</si>
  <si>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</si>
  <si>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</si>
  <si>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</si>
  <si>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</si>
  <si>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</si>
  <si>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</si>
  <si>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</si>
  <si>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</si>
  <si>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</si>
  <si>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</si>
  <si>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</si>
  <si>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</si>
  <si>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</si>
  <si>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</si>
  <si>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</si>
  <si>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</si>
  <si>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</si>
  <si>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</si>
  <si>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</si>
  <si>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</si>
  <si>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</si>
  <si>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</si>
  <si>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</si>
  <si>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</si>
  <si>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</si>
  <si>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</si>
  <si>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</si>
  <si>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</si>
  <si>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</si>
  <si>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</si>
  <si>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</si>
  <si>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</si>
  <si>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</si>
  <si>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</si>
  <si>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</si>
  <si>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</si>
  <si>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</si>
  <si>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</si>
  <si>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</si>
  <si>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</si>
  <si>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</si>
  <si>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</si>
  <si>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</si>
  <si>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</si>
  <si>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</si>
  <si>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</si>
  <si>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</si>
  <si>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</si>
  <si>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</si>
  <si>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</si>
  <si>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</si>
  <si>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</si>
  <si>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</si>
  <si>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</si>
  <si>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</si>
  <si>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</si>
  <si>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</si>
  <si>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</si>
  <si>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</si>
  <si>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</si>
  <si>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</si>
  <si>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</si>
  <si>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</si>
  <si>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</si>
  <si>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</si>
  <si>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</si>
  <si>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</si>
  <si>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</si>
  <si>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</si>
  <si>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</si>
  <si>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</si>
  <si>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</si>
  <si>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</si>
  <si>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</si>
  <si>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</si>
  <si>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</si>
  <si>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</si>
  <si>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</si>
  <si>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</si>
  <si>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</si>
  <si>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</si>
  <si>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</si>
  <si>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</si>
  <si>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</si>
  <si>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</si>
  <si>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</si>
  <si>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</si>
  <si>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</si>
  <si>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</si>
  <si>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</si>
  <si>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</si>
  <si>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</si>
  <si>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</si>
  <si>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</si>
  <si>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</si>
  <si>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</si>
  <si>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</si>
  <si>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</si>
  <si>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</si>
  <si>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</si>
  <si>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</si>
  <si>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</si>
  <si>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</si>
  <si>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</si>
  <si>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</si>
  <si>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</si>
  <si>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</si>
  <si>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</si>
  <si>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</si>
  <si>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</si>
  <si>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</si>
  <si>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</si>
  <si>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</si>
  <si>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</si>
  <si>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</si>
  <si>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</si>
  <si>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</si>
  <si>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</si>
  <si>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</si>
  <si>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</si>
  <si>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</si>
  <si>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</si>
  <si>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</si>
  <si>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</si>
  <si>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</si>
  <si>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</si>
  <si>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</si>
  <si>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</si>
  <si>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</si>
  <si>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</si>
  <si>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</si>
  <si>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</si>
  <si>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</si>
  <si>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</si>
  <si>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</si>
  <si>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</si>
  <si>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</si>
  <si>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</si>
  <si>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</si>
  <si>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</si>
  <si>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</si>
  <si>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</si>
  <si>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</si>
  <si>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</si>
  <si>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</si>
  <si>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</si>
  <si>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</si>
  <si>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</si>
  <si>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</si>
  <si>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</si>
  <si>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</si>
  <si>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</si>
  <si>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</si>
  <si>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</si>
  <si>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</si>
  <si>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</si>
  <si>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</si>
  <si>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</si>
  <si>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</si>
  <si>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</si>
  <si>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</si>
  <si>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</si>
  <si>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</si>
  <si>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</si>
  <si>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</si>
  <si>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</si>
  <si>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</si>
  <si>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</si>
  <si>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</si>
  <si>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</si>
  <si>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</si>
  <si>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</si>
  <si>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</si>
  <si>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</si>
  <si>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</si>
  <si>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</si>
  <si>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</si>
  <si>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</si>
  <si>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</si>
  <si>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</si>
  <si>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</si>
  <si>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</si>
  <si>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</si>
  <si>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</si>
  <si>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</si>
  <si>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</si>
  <si>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</si>
  <si>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</si>
  <si>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</si>
  <si>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</si>
  <si>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</si>
  <si>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</si>
  <si>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</si>
  <si>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</si>
  <si>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</si>
  <si>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</si>
  <si>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</si>
  <si>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</si>
  <si>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</si>
  <si>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</si>
  <si>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</si>
  <si>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</si>
  <si>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</si>
  <si>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</si>
  <si>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</si>
  <si>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</si>
  <si>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</si>
  <si>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</si>
  <si>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</si>
  <si>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</si>
  <si>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</si>
  <si>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</si>
  <si>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</si>
  <si>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</si>
  <si>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</si>
  <si>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</si>
  <si>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</si>
  <si>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</si>
  <si>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</si>
  <si>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</si>
  <si>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</si>
  <si>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</si>
  <si>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</si>
  <si>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</si>
  <si>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</si>
  <si>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</si>
  <si>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</si>
  <si>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</si>
  <si>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</si>
  <si>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</si>
  <si>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</si>
  <si>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</si>
  <si>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</si>
  <si>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</si>
  <si>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</si>
  <si>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</si>
  <si>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</si>
  <si>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</si>
  <si>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</si>
  <si>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</si>
  <si>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</si>
  <si>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</si>
  <si>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</si>
  <si>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</si>
  <si>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</si>
  <si>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</si>
  <si>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</si>
  <si>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</si>
  <si>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</si>
  <si>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</si>
  <si>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</si>
  <si>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</si>
  <si>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</si>
  <si>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</si>
  <si>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</si>
  <si>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</si>
  <si>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</si>
  <si>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</si>
  <si>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</si>
  <si>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</si>
  <si>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</si>
  <si>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</si>
  <si>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</si>
  <si>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</si>
  <si>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</si>
  <si>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</si>
  <si>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</si>
  <si>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</si>
  <si>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</si>
  <si>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</si>
  <si>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</si>
  <si>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</si>
  <si>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</si>
  <si>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</si>
  <si>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</si>
  <si>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</si>
  <si>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</si>
  <si>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</si>
  <si>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</si>
  <si>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</si>
  <si>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</si>
  <si>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</si>
  <si>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</si>
  <si>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</si>
  <si>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</si>
  <si>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</si>
  <si>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</si>
  <si>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</si>
  <si>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</si>
  <si>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</si>
  <si>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</si>
  <si>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</si>
  <si>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</si>
  <si>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</si>
  <si>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</si>
  <si>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</si>
  <si>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</si>
  <si>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</si>
  <si>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</si>
  <si>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</si>
  <si>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</si>
  <si>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</si>
  <si>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</si>
  <si>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</si>
  <si>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</si>
  <si>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</si>
  <si>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</si>
  <si>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</si>
  <si>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</si>
  <si>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</si>
  <si>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</si>
  <si>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</si>
  <si>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</si>
  <si>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</si>
  <si>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</si>
  <si>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</si>
  <si>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</si>
  <si>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</si>
  <si>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</si>
  <si>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</si>
  <si>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</si>
  <si>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</si>
  <si>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</si>
  <si>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</si>
  <si>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</si>
  <si>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</si>
  <si>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</si>
  <si>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</si>
  <si>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</si>
  <si>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</si>
  <si>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</si>
  <si>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</si>
  <si>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</si>
  <si>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</si>
  <si>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</si>
  <si>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</si>
  <si>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</si>
  <si>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</si>
  <si>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</si>
  <si>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</si>
  <si>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</si>
  <si>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</si>
  <si>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</si>
  <si>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</si>
  <si>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</si>
  <si>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</si>
  <si>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</si>
  <si>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</si>
  <si>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</si>
  <si>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</si>
  <si>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</si>
  <si>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</si>
  <si>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</si>
  <si>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</si>
  <si>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</si>
  <si>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</si>
  <si>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</si>
  <si>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</si>
  <si>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</si>
  <si>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</si>
  <si>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</si>
  <si>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</si>
  <si>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</si>
  <si>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</si>
  <si>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</si>
  <si>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</si>
  <si>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</si>
  <si>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</si>
  <si>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</si>
  <si>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</si>
  <si>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</si>
  <si>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</si>
  <si>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</si>
  <si>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</si>
  <si>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</si>
  <si>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</si>
  <si>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</si>
  <si>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</si>
  <si>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</si>
  <si>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</si>
  <si>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</si>
  <si>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</si>
  <si>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</si>
  <si>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</si>
  <si>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</si>
  <si>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</si>
  <si>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</si>
  <si>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</si>
  <si>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</si>
  <si>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</si>
  <si>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</si>
  <si>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</si>
  <si>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</si>
  <si>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</si>
  <si>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</si>
  <si>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</si>
  <si>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</si>
  <si>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</si>
  <si>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</si>
  <si>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</si>
  <si>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</si>
  <si>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</si>
  <si>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</si>
  <si>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</si>
  <si>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</si>
  <si>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</si>
  <si>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</si>
  <si>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</si>
  <si>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</si>
  <si>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</si>
  <si>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</si>
  <si>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</si>
  <si>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</si>
  <si>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</si>
  <si>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</si>
  <si>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</si>
  <si>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</si>
  <si>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</si>
  <si>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</si>
  <si>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</si>
  <si>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</si>
  <si>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</si>
  <si>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</si>
  <si>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</si>
  <si>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</si>
  <si>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</si>
  <si>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</si>
  <si>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</si>
  <si>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</si>
  <si>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</si>
  <si>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</si>
  <si>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</si>
  <si>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</si>
  <si>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</si>
  <si>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</si>
  <si>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</si>
  <si>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</si>
  <si>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</si>
  <si>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</si>
  <si>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</si>
  <si>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</si>
  <si>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</si>
  <si>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</si>
  <si>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</si>
  <si>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</si>
  <si>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</si>
  <si>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</si>
  <si>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</si>
  <si>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</si>
  <si>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</si>
  <si>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</si>
  <si>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</si>
  <si>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</si>
  <si>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</si>
  <si>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</si>
  <si>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</si>
  <si>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</si>
  <si>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</si>
  <si>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</si>
  <si>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</si>
  <si>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</si>
  <si>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</si>
  <si>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</si>
  <si>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</si>
  <si>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</si>
  <si>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</si>
  <si>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</si>
  <si>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</si>
  <si>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</si>
  <si>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</si>
  <si>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</si>
  <si>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</si>
  <si>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</si>
  <si>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</si>
  <si>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</si>
  <si>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</si>
  <si>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</si>
  <si>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</si>
  <si>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</si>
  <si>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</si>
  <si>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</si>
  <si>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</si>
  <si>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</si>
  <si>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</si>
  <si>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</si>
  <si>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</si>
  <si>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</si>
  <si>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</si>
  <si>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</si>
  <si>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</si>
  <si>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</si>
  <si>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</si>
  <si>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</si>
  <si>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</si>
  <si>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</si>
  <si>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</si>
  <si>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</si>
  <si>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</si>
  <si>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</si>
  <si>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</si>
  <si>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</si>
  <si>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</si>
  <si>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</si>
  <si>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</si>
  <si>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</si>
  <si>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</si>
  <si>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</si>
  <si>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</si>
  <si>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</si>
  <si>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</si>
  <si>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</si>
  <si>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</si>
  <si>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</si>
  <si>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</si>
  <si>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</si>
  <si>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</si>
  <si>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</si>
  <si>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</si>
  <si>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</si>
  <si>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</si>
  <si>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</si>
  <si>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</si>
  <si>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</si>
  <si>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</si>
  <si>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</si>
  <si>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</si>
  <si>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</si>
  <si>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</si>
  <si>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</si>
  <si>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</si>
  <si>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</si>
  <si>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</si>
  <si>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</si>
  <si>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</si>
  <si>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</si>
  <si>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</si>
  <si>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</si>
  <si>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</si>
  <si>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</si>
  <si>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</si>
  <si>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</si>
  <si>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</si>
  <si>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</si>
  <si>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</si>
  <si>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</si>
  <si>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</si>
  <si>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</si>
  <si>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</si>
  <si>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</si>
  <si>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</si>
  <si>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</si>
  <si>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</si>
  <si>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</si>
  <si>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</si>
  <si>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</si>
  <si>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</si>
  <si>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</si>
  <si>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</si>
  <si>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</si>
  <si>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</si>
  <si>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</si>
  <si>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</si>
  <si>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</si>
  <si>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</si>
  <si>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</si>
  <si>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</si>
  <si>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</si>
  <si>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</si>
  <si>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</si>
  <si>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</si>
  <si>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</si>
  <si>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</si>
  <si>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</si>
  <si>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</si>
  <si>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</si>
  <si>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</si>
  <si>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</si>
  <si>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</si>
  <si>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</si>
  <si>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</si>
  <si>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</si>
  <si>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</si>
  <si>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</si>
  <si>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</si>
  <si>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</si>
  <si>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</si>
  <si>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</si>
  <si>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</si>
  <si>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</si>
  <si>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</si>
  <si>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</si>
  <si>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</si>
  <si>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</si>
  <si>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</si>
  <si>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</si>
  <si>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</si>
  <si>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</si>
  <si>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</si>
  <si>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</si>
  <si>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</si>
  <si>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</si>
  <si>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</si>
  <si>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</si>
  <si>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</si>
  <si>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</si>
  <si>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</si>
  <si>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</si>
  <si>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</si>
  <si>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</si>
  <si>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</si>
  <si>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</si>
  <si>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</si>
  <si>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</si>
  <si>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</si>
  <si>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</si>
  <si>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</si>
  <si>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</si>
  <si>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</si>
  <si>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</si>
  <si>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</si>
  <si>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</si>
  <si>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</si>
  <si>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</si>
  <si>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</si>
  <si>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</si>
  <si>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</si>
  <si>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</si>
  <si>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</si>
  <si>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</si>
  <si>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</si>
  <si>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</si>
  <si>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</si>
  <si>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</si>
  <si>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</si>
  <si>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</si>
  <si>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</si>
  <si>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</si>
  <si>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</si>
  <si>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</si>
  <si>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</si>
  <si>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</si>
  <si>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</si>
  <si>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</si>
  <si>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</si>
  <si>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</si>
  <si>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</si>
  <si>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</si>
  <si>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</si>
  <si>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</si>
  <si>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</si>
  <si>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</si>
  <si>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</si>
  <si>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</si>
  <si>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</si>
  <si>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</si>
  <si>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</si>
  <si>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</si>
  <si>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</si>
  <si>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</si>
  <si>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</si>
  <si>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</si>
  <si>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</si>
  <si>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</si>
  <si>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</si>
  <si>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</si>
  <si>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</si>
  <si>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</si>
  <si>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</si>
  <si>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</si>
  <si>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</si>
  <si>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</si>
  <si>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</si>
  <si>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</si>
  <si>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</si>
  <si>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</si>
  <si>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</si>
  <si>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</si>
  <si>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</si>
  <si>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</si>
  <si>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</si>
  <si>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</si>
  <si>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</si>
  <si>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</si>
  <si>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</si>
  <si>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</si>
  <si>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</si>
  <si>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</si>
  <si>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</si>
  <si>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</si>
  <si>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</si>
  <si>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</si>
  <si>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</si>
  <si>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</si>
  <si>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</si>
  <si>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</si>
  <si>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</si>
  <si>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</si>
  <si>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</si>
  <si>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</si>
  <si>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</si>
  <si>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</si>
  <si>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</si>
  <si>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</si>
  <si>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</si>
  <si>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</si>
  <si>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</si>
  <si>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</si>
  <si>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</si>
  <si>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</si>
  <si>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</si>
  <si>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</si>
  <si>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</si>
  <si>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</si>
  <si>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</si>
  <si>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</si>
  <si>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</si>
  <si>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</si>
  <si>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</si>
  <si>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</si>
  <si>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</si>
  <si>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</si>
  <si>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</si>
  <si>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</si>
  <si>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</si>
  <si>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</si>
  <si>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</si>
  <si>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</si>
  <si>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</si>
  <si>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</si>
  <si>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</si>
  <si>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</si>
  <si>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</si>
  <si>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</si>
  <si>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</si>
  <si>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</si>
  <si>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</si>
  <si>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</si>
  <si>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</si>
  <si>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</si>
  <si>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</si>
  <si>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</si>
  <si>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</si>
  <si>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</si>
  <si>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</si>
  <si>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</si>
  <si>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</si>
  <si>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</si>
  <si>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</si>
  <si>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</si>
  <si>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</si>
  <si>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</si>
  <si>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</si>
  <si>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</si>
  <si>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</si>
  <si>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</si>
  <si>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</si>
  <si>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</si>
  <si>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</si>
  <si>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</si>
  <si>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</si>
  <si>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</si>
  <si>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</si>
  <si>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</si>
  <si>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</si>
  <si>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</si>
  <si>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</si>
  <si>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</si>
  <si>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</si>
  <si>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</si>
  <si>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</si>
  <si>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</si>
  <si>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</si>
  <si>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</si>
  <si>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</si>
  <si>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</si>
  <si>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</si>
  <si>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</si>
  <si>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</si>
  <si>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</si>
  <si>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</si>
  <si>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</si>
  <si>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</si>
  <si>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</si>
  <si>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</si>
  <si>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</si>
  <si>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</si>
  <si>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</si>
  <si>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</si>
  <si>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</si>
  <si>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</si>
  <si>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</si>
  <si>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</si>
  <si>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</si>
  <si>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</si>
  <si>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</si>
  <si>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</si>
  <si>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</si>
  <si>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</si>
  <si>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</si>
  <si>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</si>
  <si>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</si>
  <si>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</si>
  <si>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</si>
  <si>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</si>
  <si>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</si>
  <si>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</si>
  <si>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</si>
  <si>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</si>
  <si>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</si>
  <si>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</si>
  <si>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</si>
  <si>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</si>
  <si>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</si>
  <si>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</si>
  <si>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</si>
  <si>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</si>
  <si>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</si>
  <si>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</si>
  <si>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</si>
  <si>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</si>
  <si>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</si>
  <si>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</si>
  <si>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</si>
  <si>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</si>
  <si>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</si>
  <si>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</si>
  <si>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</si>
  <si>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</si>
  <si>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</si>
  <si>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</si>
  <si>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</si>
  <si>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</si>
  <si>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</si>
  <si>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</si>
  <si>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</si>
  <si>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</si>
  <si>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</si>
  <si>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</si>
  <si>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</si>
  <si>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</si>
  <si>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</si>
  <si>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</si>
  <si>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</si>
  <si>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</si>
  <si>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</si>
  <si>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</si>
  <si>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</si>
  <si>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</si>
  <si>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</si>
  <si>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</si>
  <si>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</si>
  <si>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</si>
  <si>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</si>
  <si>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</si>
  <si>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</si>
  <si>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</si>
  <si>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</si>
  <si>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</si>
  <si>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</si>
  <si>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</si>
  <si>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</si>
  <si>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</si>
  <si>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</si>
  <si>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</si>
  <si>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</si>
  <si>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</si>
  <si>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</si>
  <si>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</si>
  <si>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</si>
  <si>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</si>
  <si>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</si>
  <si>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</si>
  <si>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</si>
  <si>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</si>
  <si>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</si>
  <si>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</si>
  <si>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</si>
  <si>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</si>
  <si>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</si>
  <si>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</si>
  <si>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</si>
  <si>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</si>
  <si>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</si>
  <si>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</si>
  <si>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</si>
  <si>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</si>
  <si>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</si>
  <si>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</si>
  <si>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</si>
  <si>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</si>
  <si>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</si>
  <si>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</si>
  <si>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</si>
  <si>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</si>
  <si>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</si>
  <si>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</si>
  <si>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</si>
  <si>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</si>
  <si>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</si>
  <si>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</si>
  <si>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</si>
  <si>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</si>
  <si>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</si>
  <si>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</si>
  <si>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</si>
  <si>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</si>
  <si>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</si>
  <si>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</si>
  <si>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</si>
  <si>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</si>
  <si>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</si>
  <si>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</si>
  <si>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</si>
  <si>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</si>
  <si>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</si>
  <si>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</si>
  <si>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</si>
  <si>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</si>
  <si>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</si>
  <si>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</si>
  <si>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</si>
  <si>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</si>
  <si>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</si>
  <si>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</si>
  <si>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</si>
  <si>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</si>
  <si>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</si>
  <si>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</si>
  <si>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</si>
  <si>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</si>
  <si>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</si>
  <si>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</si>
  <si>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</si>
  <si>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</si>
  <si>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</si>
  <si>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</si>
  <si>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</si>
  <si>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</si>
  <si>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</si>
  <si>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</si>
  <si>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</si>
  <si>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</si>
  <si>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</si>
  <si>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</si>
  <si>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</si>
  <si>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</si>
  <si>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</si>
  <si>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</si>
  <si>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</si>
  <si>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</si>
  <si>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</si>
  <si>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</si>
  <si>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</si>
  <si>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</si>
  <si>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</si>
  <si>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</si>
  <si>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</si>
  <si>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</si>
  <si>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</si>
  <si>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</si>
  <si>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</si>
  <si>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</si>
  <si>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</si>
  <si>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</si>
  <si>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</si>
  <si>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</si>
  <si>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</si>
  <si>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</si>
  <si>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</si>
  <si>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</si>
  <si>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</si>
  <si>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</si>
  <si>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</si>
  <si>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</si>
  <si>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</si>
  <si>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</si>
  <si>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</si>
  <si>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</si>
  <si>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</si>
  <si>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</si>
  <si>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</si>
  <si>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</si>
  <si>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</si>
  <si>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</si>
  <si>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</si>
  <si>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</si>
  <si>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</si>
  <si>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</si>
  <si>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</si>
  <si>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</si>
  <si>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</si>
  <si>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</si>
  <si>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</si>
  <si>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</si>
  <si>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</si>
  <si>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</si>
  <si>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</si>
  <si>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</si>
  <si>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</si>
  <si>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</si>
  <si>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</si>
  <si>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</si>
  <si>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</si>
  <si>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</si>
  <si>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</si>
  <si>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</si>
  <si>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</si>
  <si>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</si>
  <si>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</si>
  <si>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</si>
  <si>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</si>
  <si>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</si>
  <si>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</si>
  <si>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</si>
  <si>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</si>
  <si>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</si>
  <si>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</si>
  <si>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</si>
  <si>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</si>
  <si>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</si>
  <si>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</si>
  <si>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</si>
  <si>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</si>
  <si>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</si>
  <si>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</si>
  <si>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</si>
  <si>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</si>
  <si>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</si>
  <si>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</si>
  <si>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</si>
  <si>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</si>
  <si>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</si>
  <si>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</si>
  <si>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</si>
  <si>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</si>
  <si>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</si>
  <si>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</si>
  <si>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</si>
  <si>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</si>
  <si>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</si>
  <si>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</si>
  <si>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</si>
  <si>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</si>
  <si>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</si>
  <si>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</si>
  <si>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</si>
  <si>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</si>
  <si>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</si>
  <si>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</si>
  <si>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</si>
  <si>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</si>
  <si>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</si>
  <si>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</si>
  <si>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</si>
  <si>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</si>
  <si>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</si>
  <si>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</si>
  <si>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</si>
  <si>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</si>
  <si>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</si>
  <si>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</si>
  <si>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</si>
  <si>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</si>
  <si>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</si>
  <si>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</si>
  <si>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</si>
  <si>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</si>
  <si>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</si>
  <si>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</si>
  <si>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</si>
  <si>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</si>
  <si>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</si>
  <si>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</si>
  <si>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</si>
  <si>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</si>
  <si>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</si>
  <si>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</si>
  <si>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</si>
  <si>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</si>
  <si>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</si>
  <si>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</si>
  <si>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</si>
  <si>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</si>
  <si>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</si>
  <si>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</si>
  <si>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</si>
  <si>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</si>
  <si>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</si>
  <si>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</si>
  <si>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</si>
  <si>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</si>
  <si>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</si>
  <si>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</si>
  <si>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</si>
  <si>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</si>
  <si>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</si>
  <si>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</si>
  <si>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</si>
  <si>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</si>
  <si>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</si>
  <si>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</si>
  <si>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</si>
  <si>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</si>
  <si>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</si>
  <si>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</si>
  <si>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</si>
  <si>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</si>
  <si>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</si>
  <si>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</si>
  <si>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</si>
  <si>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</si>
  <si>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</si>
  <si>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</si>
  <si>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</si>
  <si>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</si>
  <si>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</si>
  <si>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</si>
  <si>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</si>
  <si>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</si>
  <si>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</si>
  <si>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</si>
  <si>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</si>
  <si>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</si>
  <si>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</si>
  <si>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</si>
  <si>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</si>
  <si>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</si>
  <si>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</si>
  <si>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</si>
  <si>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</si>
  <si>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</si>
  <si>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</si>
  <si>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</si>
  <si>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</si>
  <si>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</si>
  <si>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</si>
  <si>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</si>
  <si>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</si>
  <si>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</si>
  <si>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</si>
  <si>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</si>
  <si>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</si>
  <si>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</si>
  <si>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</si>
  <si>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</si>
  <si>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</si>
  <si>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</si>
  <si>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</si>
  <si>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</si>
  <si>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</si>
  <si>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</si>
  <si>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</si>
  <si>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</si>
  <si>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</si>
  <si>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</si>
  <si>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</si>
  <si>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</si>
  <si>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</si>
  <si>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</si>
  <si>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</si>
  <si>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</si>
  <si>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</si>
  <si>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</si>
  <si>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</si>
  <si>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</si>
  <si>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</si>
  <si>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</si>
  <si>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</si>
  <si>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</si>
  <si>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</si>
  <si>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</si>
  <si>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</si>
  <si>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</si>
  <si>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</si>
  <si>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</si>
  <si>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</si>
  <si>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</si>
  <si>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</si>
  <si>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</si>
  <si>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</si>
  <si>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</si>
  <si>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</si>
  <si>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</si>
  <si>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</si>
  <si>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</si>
  <si>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</si>
  <si>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</si>
  <si>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</si>
  <si>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</si>
  <si>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</si>
  <si>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</si>
  <si>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</si>
  <si>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</si>
  <si>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</si>
  <si>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</si>
  <si>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</si>
  <si>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</si>
  <si>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</si>
  <si>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</si>
  <si>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</si>
  <si>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</si>
  <si>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</si>
  <si>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</si>
  <si>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</si>
  <si>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</si>
  <si>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</si>
  <si>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</si>
  <si>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</si>
  <si>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</si>
  <si>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</si>
  <si>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</si>
  <si>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</si>
  <si>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</si>
  <si>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</si>
  <si>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</si>
  <si>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</si>
  <si>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</si>
  <si>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</si>
  <si>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</si>
  <si>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</si>
  <si>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</si>
  <si>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</si>
  <si>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</si>
  <si>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</si>
  <si>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</si>
  <si>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</si>
  <si>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</si>
  <si>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</si>
  <si>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</si>
  <si>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</si>
  <si>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</si>
  <si>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</si>
  <si>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</si>
  <si>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</si>
  <si>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</si>
  <si>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</si>
  <si>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</si>
  <si>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</si>
  <si>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</si>
  <si>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</si>
  <si>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</si>
  <si>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</si>
  <si>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</si>
  <si>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</si>
  <si>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</si>
  <si>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</si>
  <si>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</si>
  <si>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</si>
  <si>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</si>
  <si>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</si>
  <si>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</si>
  <si>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</si>
  <si>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</si>
  <si>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</si>
  <si>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</si>
  <si>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</si>
  <si>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</si>
  <si>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</si>
  <si>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</si>
  <si>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</si>
  <si>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</si>
  <si>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</si>
  <si>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</si>
  <si>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</si>
  <si>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</si>
  <si>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</si>
  <si>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</si>
  <si>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</si>
  <si>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</si>
  <si>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</si>
  <si>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</si>
  <si>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</si>
  <si>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</si>
  <si>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</si>
  <si>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</si>
  <si>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</si>
  <si>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</si>
  <si>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</si>
  <si>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</si>
  <si>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</si>
  <si>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</si>
  <si>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</si>
  <si>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</si>
  <si>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</si>
  <si>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</si>
  <si>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</si>
  <si>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</si>
  <si>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</si>
  <si>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</si>
  <si>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</si>
  <si>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</si>
  <si>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</si>
  <si>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</si>
  <si>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</si>
  <si>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</si>
  <si>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</si>
  <si>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</si>
  <si>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</si>
  <si>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</si>
  <si>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</si>
  <si>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</si>
  <si>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</si>
  <si>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</si>
  <si>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</si>
  <si>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</si>
  <si>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</si>
  <si>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</si>
  <si>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</si>
  <si>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</si>
  <si>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</si>
  <si>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</si>
  <si>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</si>
  <si>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</si>
  <si>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</si>
  <si>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</si>
  <si>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</si>
  <si>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</si>
  <si>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</si>
  <si>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</si>
  <si>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</si>
  <si>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</si>
  <si>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</si>
  <si>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</si>
  <si>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</si>
  <si>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</si>
  <si>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</si>
  <si>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</si>
  <si>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</si>
  <si>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</si>
  <si>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</si>
  <si>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</si>
  <si>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</si>
  <si>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</si>
  <si>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</si>
  <si>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</si>
  <si>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</si>
  <si>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</si>
  <si>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</si>
  <si>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</si>
  <si>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</si>
  <si>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</si>
  <si>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</si>
  <si>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</si>
  <si>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</si>
  <si>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</si>
  <si>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</si>
  <si>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</si>
  <si>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</si>
  <si>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</si>
  <si>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</si>
  <si>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</si>
  <si>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</si>
  <si>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</si>
  <si>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</si>
  <si>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</si>
  <si>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</si>
  <si>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</si>
  <si>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</si>
  <si>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</si>
  <si>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</si>
  <si>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</si>
  <si>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</si>
  <si>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</si>
  <si>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</si>
  <si>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</si>
  <si>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</si>
  <si>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</si>
  <si>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</si>
  <si>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</si>
  <si>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</si>
  <si>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</si>
  <si>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</si>
  <si>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</si>
  <si>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</si>
  <si>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</si>
  <si>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</si>
  <si>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</si>
  <si>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</si>
  <si>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</si>
  <si>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</si>
  <si>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</si>
  <si>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</si>
  <si>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</si>
  <si>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</si>
  <si>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</si>
  <si>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</si>
  <si>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</si>
  <si>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</si>
  <si>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</si>
  <si>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</si>
  <si>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</si>
  <si>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</si>
  <si>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</si>
  <si>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</si>
  <si>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</si>
  <si>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</si>
  <si>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</si>
  <si>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</si>
  <si>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</si>
  <si>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</si>
  <si>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</si>
  <si>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</si>
  <si>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</si>
  <si>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</si>
  <si>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</si>
  <si>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</si>
  <si>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</si>
  <si>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</si>
  <si>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</si>
  <si>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</si>
  <si>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</si>
  <si>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</si>
  <si>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</si>
  <si>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</si>
  <si>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</si>
  <si>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</si>
  <si>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</si>
  <si>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</si>
  <si>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</si>
  <si>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</si>
  <si>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</si>
  <si>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</si>
  <si>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</si>
  <si>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</si>
  <si>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</si>
  <si>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</si>
  <si>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</si>
  <si>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</si>
  <si>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</si>
  <si>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</si>
  <si>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</si>
  <si>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</si>
  <si>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</si>
  <si>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</si>
  <si>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</si>
  <si>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</si>
  <si>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</si>
  <si>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</si>
  <si>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</si>
  <si>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</si>
  <si>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</si>
  <si>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</si>
  <si>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</si>
  <si>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</si>
  <si>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</si>
  <si>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</si>
  <si>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</si>
  <si>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</si>
  <si>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</si>
  <si>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</si>
  <si>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</si>
  <si>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</si>
  <si>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</si>
  <si>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</si>
  <si>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</si>
  <si>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</si>
  <si>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</si>
  <si>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</si>
  <si>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</si>
  <si>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</si>
  <si>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</si>
  <si>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</si>
  <si>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</si>
  <si>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</si>
  <si>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</si>
  <si>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</si>
  <si>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</si>
  <si>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</si>
  <si>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</si>
  <si>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</si>
  <si>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</si>
  <si>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</si>
  <si>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</si>
  <si>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</si>
  <si>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</si>
  <si>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</si>
  <si>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</si>
  <si>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</si>
  <si>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</si>
  <si>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</si>
  <si>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</si>
  <si>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</si>
  <si>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</si>
  <si>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</si>
  <si>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</si>
  <si>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</si>
  <si>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</si>
  <si>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</si>
  <si>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</si>
  <si>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</si>
  <si>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</si>
  <si>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</si>
  <si>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</si>
  <si>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</si>
  <si>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</si>
  <si>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</si>
  <si>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</si>
  <si>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</si>
  <si>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</si>
  <si>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</si>
  <si>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</si>
  <si>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</si>
  <si>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</si>
  <si>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</si>
  <si>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</si>
  <si>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</si>
  <si>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</si>
  <si>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</si>
  <si>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</si>
  <si>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</si>
  <si>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</si>
  <si>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</si>
  <si>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</si>
  <si>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</si>
  <si>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</si>
  <si>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</si>
  <si>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</si>
  <si>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</si>
  <si>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</si>
  <si>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</si>
  <si>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</si>
  <si>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</si>
  <si>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</si>
  <si>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</si>
  <si>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</si>
  <si>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</si>
  <si>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</si>
  <si>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</si>
  <si>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</si>
  <si>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</si>
  <si>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</si>
  <si>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</si>
  <si>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</si>
  <si>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</si>
  <si>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</si>
  <si>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</si>
  <si>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</si>
  <si>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</si>
  <si>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</si>
  <si>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</si>
  <si>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</si>
  <si>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</si>
  <si>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</si>
  <si>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</si>
  <si>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</si>
  <si>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</si>
  <si>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</si>
  <si>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</si>
  <si>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</si>
  <si>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</si>
  <si>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</si>
  <si>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</si>
  <si>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</si>
  <si>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</si>
  <si>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</si>
  <si>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</si>
  <si>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</si>
  <si>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</si>
  <si>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</si>
  <si>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</si>
  <si>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</si>
  <si>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</si>
  <si>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</si>
  <si>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</si>
  <si>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</si>
  <si>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</si>
  <si>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</si>
  <si>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</si>
  <si>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</si>
  <si>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</si>
  <si>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</si>
  <si>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</si>
  <si>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</si>
  <si>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</si>
  <si>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</si>
  <si>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</si>
  <si>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</si>
  <si>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</si>
  <si>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</si>
  <si>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</si>
  <si>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</si>
  <si>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</si>
  <si>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</si>
  <si>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</si>
  <si>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</si>
  <si>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</si>
  <si>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</si>
  <si>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</si>
  <si>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</si>
  <si>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</si>
  <si>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</si>
  <si>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</si>
  <si>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</si>
  <si>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</si>
  <si>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</si>
  <si>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</si>
  <si>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</si>
  <si>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</si>
  <si>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</si>
  <si>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</si>
  <si>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</si>
  <si>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</si>
  <si>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</si>
  <si>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</si>
  <si>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</si>
  <si>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</si>
  <si>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</si>
  <si>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</si>
  <si>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</si>
  <si>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</si>
  <si>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</si>
  <si>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</si>
  <si>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</si>
  <si>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</si>
  <si>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</si>
  <si>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</si>
  <si>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</si>
  <si>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</si>
  <si>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</si>
  <si>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</si>
  <si>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</si>
  <si>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</si>
  <si>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</si>
  <si>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</si>
  <si>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</si>
  <si>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</si>
  <si>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</si>
  <si>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</si>
  <si>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</si>
  <si>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</si>
  <si>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</si>
  <si>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</si>
  <si>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</si>
  <si>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</si>
  <si>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</si>
  <si>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</si>
  <si>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</si>
  <si>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</si>
  <si>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</si>
  <si>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</si>
  <si>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</si>
  <si>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</si>
  <si>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</si>
  <si>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</si>
  <si>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</si>
  <si>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</si>
  <si>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</si>
  <si>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</si>
  <si>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</si>
  <si>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</si>
  <si>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</si>
  <si>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</si>
  <si>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</si>
  <si>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</si>
  <si>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</si>
  <si>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</si>
  <si>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</si>
  <si>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</si>
  <si>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</si>
  <si>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</si>
  <si>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</si>
  <si>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</si>
  <si>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</si>
  <si>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</si>
  <si>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</si>
  <si>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</si>
  <si>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</si>
  <si>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</si>
  <si>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</si>
  <si>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</si>
  <si>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</si>
  <si>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</si>
  <si>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</si>
  <si>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</si>
  <si>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</si>
  <si>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</si>
  <si>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</si>
  <si>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</si>
  <si>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</si>
  <si>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</si>
  <si>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</si>
  <si>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</si>
  <si>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</si>
  <si>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</si>
  <si>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</si>
  <si>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</si>
  <si>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</si>
  <si>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</si>
  <si>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</si>
  <si>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</si>
  <si>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</si>
  <si>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</si>
  <si>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</si>
  <si>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</si>
  <si>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</si>
  <si>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</si>
  <si>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</si>
  <si>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</si>
  <si>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</si>
  <si>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</si>
  <si>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</si>
  <si>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</si>
  <si>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</si>
  <si>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</si>
  <si>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</si>
  <si>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</si>
  <si>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</si>
  <si>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</si>
  <si>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</si>
  <si>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</si>
  <si>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</si>
  <si>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</si>
  <si>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</si>
  <si>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</si>
  <si>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</si>
  <si>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</si>
  <si>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</si>
  <si>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</si>
  <si>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</si>
  <si>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</si>
  <si>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</si>
  <si>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</si>
  <si>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</si>
  <si>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</si>
  <si>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</si>
  <si>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</si>
  <si>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</si>
  <si>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</si>
  <si>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</si>
  <si>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</si>
  <si>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</si>
  <si>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</si>
  <si>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</si>
  <si>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</si>
  <si>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</si>
  <si>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</si>
  <si>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</si>
  <si>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</si>
  <si>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</si>
  <si>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</si>
  <si>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</si>
  <si>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</si>
  <si>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</si>
  <si>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</si>
  <si>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</si>
  <si>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</si>
  <si>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</si>
  <si>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</si>
  <si>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</si>
  <si>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</si>
  <si>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</si>
  <si>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</si>
  <si>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</si>
  <si>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</si>
  <si>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</si>
  <si>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</si>
  <si>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</si>
  <si>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</si>
  <si>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</si>
  <si>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</si>
  <si>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</si>
  <si>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</si>
  <si>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</si>
  <si>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</si>
  <si>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</si>
  <si>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</si>
  <si>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</si>
  <si>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</si>
  <si>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</si>
  <si>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</si>
  <si>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</si>
  <si>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</si>
  <si>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</si>
  <si>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</si>
  <si>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</si>
  <si>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</si>
  <si>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</si>
  <si>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</si>
  <si>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</si>
  <si>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</si>
  <si>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</si>
  <si>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</si>
  <si>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</si>
  <si>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</si>
  <si>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</si>
  <si>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</si>
  <si>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</si>
  <si>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</si>
  <si>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</si>
  <si>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</si>
  <si>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</si>
  <si>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</si>
  <si>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</si>
  <si>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</si>
  <si>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</si>
  <si>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</si>
  <si>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</si>
  <si>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</si>
  <si>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</si>
  <si>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</si>
  <si>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</si>
  <si>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</si>
  <si>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</si>
  <si>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</si>
  <si>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</si>
  <si>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</si>
  <si>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</si>
  <si>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</si>
  <si>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</si>
  <si>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</si>
  <si>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</si>
  <si>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</si>
  <si>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</si>
  <si>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</si>
  <si>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</si>
  <si>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</si>
  <si>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</si>
  <si>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</si>
  <si>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</si>
  <si>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</si>
  <si>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</si>
  <si>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</si>
  <si>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</si>
  <si>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</si>
  <si>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</si>
  <si>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</si>
  <si>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</si>
  <si>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</si>
  <si>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</si>
  <si>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</si>
  <si>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</si>
  <si>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</si>
  <si>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</si>
  <si>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</si>
  <si>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</si>
  <si>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</si>
  <si>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</si>
  <si>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</si>
  <si>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</si>
  <si>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</si>
  <si>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</si>
  <si>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</si>
  <si>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</si>
  <si>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</si>
  <si>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</si>
  <si>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</si>
  <si>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</si>
  <si>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</si>
  <si>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</si>
  <si>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</si>
  <si>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</si>
  <si>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</si>
  <si>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</si>
  <si>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</si>
  <si>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</si>
  <si>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</si>
  <si>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</si>
  <si>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</si>
  <si>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</si>
  <si>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</si>
  <si>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</si>
  <si>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</si>
  <si>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</si>
  <si>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</si>
  <si>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</si>
  <si>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</si>
  <si>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</si>
  <si>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</si>
  <si>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</si>
  <si>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</si>
  <si>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</si>
  <si>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</si>
  <si>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</si>
  <si>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</si>
  <si>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</si>
  <si>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</si>
  <si>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</si>
  <si>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</si>
  <si>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</si>
  <si>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</si>
  <si>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</si>
  <si>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</si>
  <si>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</si>
  <si>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</si>
  <si>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</si>
  <si>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</si>
  <si>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</si>
  <si>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</si>
  <si>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</si>
  <si>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</si>
  <si>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</si>
  <si>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</si>
  <si>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</si>
  <si>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</si>
  <si>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</si>
  <si>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</si>
  <si>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</si>
  <si>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</si>
  <si>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</si>
  <si>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</si>
  <si>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</si>
  <si>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</si>
  <si>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</si>
  <si>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</si>
  <si>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</si>
  <si>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</si>
  <si>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</si>
  <si>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</si>
  <si>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</si>
  <si>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</si>
  <si>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</si>
  <si>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</si>
  <si>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</si>
  <si>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</si>
  <si>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</si>
  <si>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</si>
  <si>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</si>
  <si>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</si>
  <si>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</si>
  <si>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</si>
  <si>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</si>
  <si>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</si>
  <si>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</si>
  <si>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</si>
  <si>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</si>
  <si>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</si>
  <si>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</si>
  <si>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</si>
  <si>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</si>
  <si>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</si>
  <si>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</si>
  <si>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</si>
  <si>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</si>
  <si>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</si>
  <si>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</si>
  <si>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</si>
  <si>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</si>
  <si>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</si>
  <si>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</si>
  <si>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</si>
  <si>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</si>
  <si>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</si>
  <si>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</si>
  <si>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</si>
  <si>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</si>
  <si>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</si>
  <si>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</si>
  <si>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</si>
  <si>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</si>
  <si>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</si>
  <si>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</si>
  <si>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</si>
  <si>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</si>
  <si>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</si>
  <si>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</si>
  <si>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</si>
  <si>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</si>
  <si>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</si>
  <si>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</si>
  <si>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</si>
  <si>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</si>
  <si>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</si>
  <si>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</si>
  <si>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</si>
  <si>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</si>
  <si>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</si>
  <si>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</si>
  <si>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</si>
  <si>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</si>
  <si>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</si>
  <si>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</si>
  <si>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</si>
  <si>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</si>
  <si>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</si>
  <si>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</si>
  <si>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</si>
  <si>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</si>
  <si>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</si>
  <si>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</si>
  <si>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</si>
  <si>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</si>
  <si>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</si>
  <si>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</si>
  <si>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</si>
  <si>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</si>
  <si>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</si>
  <si>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</si>
  <si>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</si>
  <si>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</si>
  <si>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</si>
  <si>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</si>
  <si>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</si>
  <si>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</si>
  <si>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</si>
  <si>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</si>
  <si>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</si>
  <si>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</si>
  <si>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</si>
  <si>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</si>
  <si>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</si>
  <si>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</si>
  <si>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</si>
  <si>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</si>
  <si>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</si>
  <si>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</si>
  <si>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</si>
  <si>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</si>
  <si>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</si>
  <si>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</si>
  <si>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</si>
  <si>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</si>
  <si>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</si>
  <si>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</si>
  <si>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</si>
  <si>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</si>
  <si>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</si>
  <si>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</si>
  <si>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</si>
  <si>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</si>
  <si>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</si>
  <si>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</si>
  <si>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</si>
  <si>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</si>
  <si>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</si>
  <si>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</si>
  <si>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</si>
  <si>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</si>
  <si>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</si>
  <si>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</si>
  <si>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</si>
  <si>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</si>
  <si>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</si>
  <si>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</si>
  <si>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</si>
  <si>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</si>
  <si>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</si>
  <si>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</si>
  <si>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</si>
  <si>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</si>
  <si>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</si>
  <si>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</si>
  <si>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</si>
  <si>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</si>
  <si>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</si>
  <si>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</si>
  <si>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</si>
  <si>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</si>
  <si>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</si>
  <si>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</si>
  <si>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</si>
  <si>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</si>
  <si>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</si>
  <si>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</si>
  <si>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</si>
  <si>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</si>
  <si>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</si>
  <si>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</si>
  <si>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</si>
  <si>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</si>
  <si>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</si>
  <si>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</si>
  <si>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</si>
  <si>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</si>
  <si>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</si>
  <si>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</si>
  <si>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</si>
  <si>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</si>
  <si>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</si>
  <si>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</si>
  <si>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</si>
  <si>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</si>
  <si>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</si>
  <si>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</si>
  <si>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</si>
  <si>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</si>
  <si>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</si>
  <si>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</si>
  <si>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</si>
  <si>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</si>
  <si>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</si>
  <si>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</si>
  <si>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</si>
  <si>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</si>
  <si>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</si>
  <si>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</si>
  <si>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</si>
  <si>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</si>
  <si>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</si>
  <si>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</si>
  <si>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</si>
  <si>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</si>
  <si>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</si>
  <si>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</si>
  <si>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</si>
  <si>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</si>
  <si>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</si>
  <si>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</si>
  <si>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</si>
  <si>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</si>
  <si>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</si>
  <si>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</si>
  <si>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</si>
  <si>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</si>
  <si>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</si>
  <si>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</si>
  <si>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</si>
  <si>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</si>
  <si>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</si>
  <si>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</si>
  <si>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</si>
  <si>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</si>
  <si>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</si>
  <si>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</si>
  <si>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</si>
  <si>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</si>
  <si>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</si>
  <si>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</si>
  <si>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</si>
  <si>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</si>
  <si>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</si>
  <si>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</si>
  <si>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</si>
  <si>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</si>
  <si>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</si>
  <si>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</si>
  <si>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</si>
  <si>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</si>
  <si>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</si>
  <si>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</si>
  <si>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</si>
  <si>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</si>
  <si>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</si>
  <si>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</si>
  <si>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</si>
  <si>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</si>
  <si>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</si>
  <si>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</si>
  <si>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</si>
  <si>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</si>
  <si>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</si>
  <si>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</si>
  <si>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</si>
  <si>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</si>
  <si>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</si>
  <si>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</si>
  <si>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</si>
  <si>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</si>
  <si>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</si>
  <si>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</si>
  <si>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</si>
  <si>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</si>
  <si>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</si>
  <si>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</si>
  <si>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</si>
  <si>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</si>
  <si>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</si>
  <si>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</si>
  <si>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</si>
  <si>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</si>
  <si>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</si>
  <si>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</si>
  <si>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</si>
  <si>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</si>
  <si>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</si>
  <si>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</si>
  <si>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</si>
  <si>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</si>
  <si>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</si>
  <si>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</si>
  <si>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</si>
  <si>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</si>
  <si>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</si>
  <si>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</si>
  <si>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</si>
  <si>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</si>
  <si>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</si>
  <si>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</si>
  <si>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</si>
  <si>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</si>
  <si>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</si>
  <si>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</si>
  <si>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</si>
  <si>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</si>
  <si>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</si>
  <si>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</si>
  <si>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</si>
  <si>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</si>
  <si>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</si>
  <si>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</si>
  <si>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</si>
  <si>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</si>
  <si>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</si>
  <si>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</si>
  <si>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</si>
  <si>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</si>
  <si>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</si>
  <si>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</si>
  <si>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</si>
  <si>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</si>
  <si>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</si>
  <si>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</si>
  <si>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</si>
  <si>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</si>
  <si>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</si>
  <si>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</si>
  <si>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</si>
  <si>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</si>
  <si>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</si>
  <si>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</si>
  <si>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</si>
  <si>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</si>
  <si>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</si>
  <si>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</si>
  <si>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</si>
  <si>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</si>
  <si>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</si>
  <si>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</si>
  <si>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</si>
  <si>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</si>
  <si>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</si>
  <si>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</si>
  <si>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</si>
  <si>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</si>
  <si>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</si>
  <si>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</si>
  <si>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</si>
  <si>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</si>
  <si>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</si>
  <si>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</si>
  <si>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</si>
  <si>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</si>
  <si>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</si>
  <si>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</si>
  <si>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</si>
  <si>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</si>
  <si>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</si>
  <si>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</si>
  <si>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</si>
  <si>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</si>
  <si>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</si>
  <si>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</si>
  <si>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</si>
  <si>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</si>
  <si>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</si>
  <si>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</si>
  <si>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</si>
  <si>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</si>
  <si>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</si>
  <si>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</si>
  <si>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</si>
  <si>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</si>
  <si>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</si>
  <si>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</si>
  <si>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</si>
  <si>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</si>
  <si>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</si>
  <si>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</si>
  <si>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</si>
  <si>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</si>
  <si>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</si>
  <si>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</si>
  <si>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</si>
  <si>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</si>
  <si>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</si>
  <si>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</si>
  <si>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</si>
  <si>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</si>
  <si>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</si>
  <si>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</si>
  <si>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</si>
  <si>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</si>
  <si>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</si>
  <si>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</si>
  <si>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</si>
  <si>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</si>
  <si>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</si>
  <si>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</si>
  <si>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</si>
  <si>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</si>
  <si>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</si>
  <si>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</si>
  <si>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</si>
  <si>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</si>
  <si>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</si>
  <si>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</si>
  <si>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</si>
  <si>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</si>
  <si>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</si>
  <si>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</si>
  <si>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</si>
  <si>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</si>
  <si>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</si>
  <si>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</si>
  <si>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</si>
  <si>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</si>
  <si>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</si>
  <si>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</si>
  <si>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</si>
  <si>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</si>
  <si>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</si>
  <si>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</si>
  <si>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</si>
  <si>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</si>
  <si>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</si>
  <si>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</si>
  <si>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</si>
  <si>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</si>
  <si>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</si>
  <si>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</si>
  <si>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</si>
  <si>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</si>
  <si>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</si>
  <si>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</si>
  <si>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</si>
  <si>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</si>
  <si>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</si>
  <si>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</si>
  <si>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</si>
  <si>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</si>
  <si>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</si>
  <si>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</si>
  <si>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</si>
  <si>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</si>
  <si>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</si>
  <si>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</si>
  <si>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</si>
  <si>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</si>
  <si>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</si>
  <si>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</si>
  <si>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</si>
  <si>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</si>
  <si>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</si>
  <si>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</si>
  <si>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</si>
  <si>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</si>
  <si>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</si>
  <si>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</si>
  <si>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</si>
  <si>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</si>
  <si>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</si>
  <si>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</si>
  <si>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</si>
  <si>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</si>
  <si>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</si>
  <si>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</si>
  <si>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</si>
  <si>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</si>
  <si>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</si>
  <si>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</si>
  <si>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</si>
  <si>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</si>
  <si>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</si>
  <si>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</si>
  <si>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</si>
  <si>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</si>
  <si>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</si>
  <si>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</si>
  <si>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</si>
  <si>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</si>
  <si>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</si>
  <si>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</si>
  <si>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</si>
  <si>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</si>
  <si>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</si>
  <si>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</si>
  <si>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</si>
  <si>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</si>
  <si>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</si>
  <si>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</si>
  <si>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</si>
  <si>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</si>
  <si>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</si>
  <si>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</si>
  <si>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</si>
  <si>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</si>
  <si>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</si>
  <si>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</si>
  <si>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</si>
  <si>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</si>
  <si>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</si>
  <si>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</si>
  <si>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</si>
  <si>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</si>
  <si>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</si>
  <si>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</si>
  <si>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</si>
  <si>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</si>
  <si>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</si>
  <si>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</si>
  <si>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</si>
  <si>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</si>
  <si>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</si>
  <si>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</si>
  <si>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</si>
  <si>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</si>
  <si>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</si>
  <si>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</si>
  <si>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</si>
  <si>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</si>
  <si>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</si>
  <si>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</si>
  <si>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</si>
  <si>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</si>
  <si>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</si>
  <si>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</si>
  <si>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</si>
  <si>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</si>
  <si>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</si>
  <si>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</si>
  <si>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</si>
  <si>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</si>
  <si>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</si>
  <si>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</si>
  <si>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</si>
  <si>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</si>
  <si>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</si>
  <si>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</si>
  <si>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</si>
  <si>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</si>
  <si>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</si>
  <si>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</si>
  <si>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</si>
  <si>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</si>
  <si>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</si>
  <si>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</si>
  <si>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</si>
  <si>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</si>
  <si>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</si>
  <si>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</si>
  <si>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</si>
  <si>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</si>
  <si>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</si>
  <si>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</si>
  <si>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</si>
  <si>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</si>
  <si>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</si>
  <si>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</si>
  <si>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</si>
  <si>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</si>
  <si>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</si>
  <si>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</si>
  <si>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</si>
  <si>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</si>
  <si>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</si>
  <si>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</si>
  <si>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</si>
  <si>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</si>
  <si>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</si>
  <si>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</si>
  <si>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</si>
  <si>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</si>
  <si>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</si>
  <si>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</si>
  <si>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</si>
  <si>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</si>
  <si>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</si>
  <si>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</si>
  <si>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</si>
  <si>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</si>
  <si>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</si>
  <si>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</si>
  <si>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</si>
  <si>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</si>
  <si>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</si>
  <si>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</si>
  <si>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</si>
  <si>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</si>
  <si>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</si>
  <si>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</si>
  <si>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</si>
  <si>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</si>
  <si>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</si>
  <si>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</si>
  <si>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</si>
  <si>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</si>
  <si>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</si>
  <si>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</si>
  <si>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</si>
  <si>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</si>
  <si>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</si>
  <si>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</si>
  <si>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</si>
  <si>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</si>
  <si>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</si>
  <si>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</si>
  <si>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</si>
  <si>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</si>
  <si>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</si>
  <si>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</si>
  <si>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</si>
  <si>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</si>
  <si>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</si>
  <si>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</si>
  <si>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</si>
  <si>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</si>
  <si>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</si>
  <si>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</si>
  <si>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</si>
  <si>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</si>
  <si>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</si>
  <si>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</si>
  <si>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</si>
  <si>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</si>
  <si>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</si>
  <si>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</si>
  <si>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</si>
  <si>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</si>
  <si>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</si>
  <si>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</si>
  <si>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</si>
  <si>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</si>
  <si>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</si>
  <si>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</si>
  <si>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</si>
  <si>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</si>
  <si>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</si>
  <si>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</si>
  <si>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</si>
  <si>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</si>
  <si>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</si>
  <si>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</si>
  <si>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</si>
  <si>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</si>
  <si>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</si>
  <si>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</si>
  <si>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</si>
  <si>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</si>
  <si>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</si>
  <si>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</si>
  <si>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</si>
  <si>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</si>
  <si>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</si>
  <si>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</si>
  <si>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</si>
  <si>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</si>
  <si>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</si>
  <si>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</si>
  <si>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</si>
  <si>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</si>
  <si>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</si>
  <si>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</si>
  <si>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</si>
  <si>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</si>
  <si>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</si>
  <si>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</si>
  <si>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</si>
  <si>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</si>
  <si>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</si>
  <si>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</si>
  <si>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</si>
  <si>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</si>
  <si>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</si>
  <si>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</si>
  <si>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</si>
  <si>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</si>
  <si>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</si>
  <si>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</si>
  <si>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</si>
  <si>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</si>
  <si>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</si>
  <si>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</si>
  <si>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</si>
  <si>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</si>
  <si>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</si>
  <si>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</si>
  <si>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</si>
  <si>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</si>
  <si>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</si>
  <si>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</si>
  <si>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</si>
  <si>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</si>
  <si>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</si>
  <si>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</si>
  <si>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</si>
  <si>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</si>
  <si>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</si>
  <si>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</si>
  <si>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</si>
  <si>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</si>
  <si>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</si>
  <si>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</si>
  <si>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</si>
  <si>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</si>
  <si>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</si>
  <si>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</si>
  <si>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</si>
  <si>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</si>
  <si>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</si>
  <si>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</si>
  <si>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</si>
  <si>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</si>
  <si>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</si>
  <si>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</si>
  <si>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</si>
  <si>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</si>
  <si>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</si>
  <si>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</si>
  <si>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</si>
  <si>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</si>
  <si>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</si>
  <si>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</si>
  <si>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</si>
  <si>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</si>
  <si>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</si>
  <si>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</si>
  <si>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</si>
  <si>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</si>
  <si>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</si>
  <si>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</si>
  <si>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</si>
  <si>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</si>
  <si>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</si>
  <si>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</si>
  <si>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</si>
  <si>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</si>
  <si>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</si>
  <si>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</si>
  <si>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</si>
  <si>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</si>
  <si>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</si>
  <si>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</si>
  <si>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</si>
  <si>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</si>
  <si>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</si>
  <si>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</si>
  <si>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</si>
  <si>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</si>
  <si>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</si>
  <si>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</si>
  <si>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</si>
  <si>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</si>
  <si>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</si>
  <si>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</si>
  <si>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</si>
  <si>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</si>
  <si>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</si>
  <si>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</si>
  <si>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</si>
  <si>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</si>
  <si>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</si>
  <si>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</si>
  <si>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</si>
  <si>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</si>
  <si>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</si>
  <si>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</si>
  <si>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</si>
  <si>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</si>
  <si>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</si>
  <si>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</si>
  <si>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</si>
  <si>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</si>
  <si>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</si>
  <si>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</si>
  <si>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</si>
  <si>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</si>
  <si>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</si>
  <si>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</si>
  <si>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</si>
  <si>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</si>
  <si>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</si>
  <si>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</si>
  <si>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</si>
  <si>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</si>
  <si>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</si>
  <si>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</si>
  <si>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</si>
  <si>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</si>
  <si>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</si>
  <si>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</si>
  <si>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</si>
  <si>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</si>
  <si>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</si>
  <si>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</si>
  <si>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</si>
  <si>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</si>
  <si>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</si>
  <si>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</si>
  <si>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</si>
  <si>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</si>
  <si>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</si>
  <si>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</si>
  <si>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</si>
  <si>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</si>
  <si>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</si>
  <si>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</si>
  <si>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</si>
  <si>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</si>
  <si>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</si>
  <si>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</si>
  <si>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</si>
  <si>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</si>
  <si>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</si>
  <si>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</si>
  <si>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</si>
  <si>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</si>
  <si>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</si>
  <si>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</si>
  <si>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</si>
  <si>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</si>
  <si>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</si>
  <si>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</si>
  <si>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</si>
  <si>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</si>
  <si>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</si>
  <si>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</si>
  <si>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</si>
  <si>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</si>
  <si>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</si>
  <si>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</si>
  <si>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</si>
  <si>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</si>
  <si>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</si>
  <si>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</si>
  <si>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</si>
  <si>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</si>
  <si>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</si>
  <si>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</si>
  <si>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</si>
  <si>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</si>
  <si>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</si>
  <si>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</si>
  <si>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</si>
  <si>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</si>
  <si>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</si>
  <si>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</si>
  <si>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</si>
  <si>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</si>
  <si>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</si>
  <si>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</si>
  <si>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</si>
  <si>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</si>
  <si>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</si>
  <si>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</si>
  <si>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</si>
  <si>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</si>
  <si>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</si>
  <si>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</si>
  <si>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</si>
  <si>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</si>
  <si>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</si>
  <si>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</si>
  <si>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</si>
  <si>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</si>
  <si>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</si>
  <si>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</si>
  <si>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</si>
  <si>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</si>
  <si>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</si>
  <si>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</si>
  <si>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</si>
  <si>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</si>
  <si>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</si>
  <si>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</si>
  <si>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</si>
  <si>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</si>
  <si>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</si>
  <si>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</si>
  <si>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</si>
  <si>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</si>
  <si>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</si>
  <si>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</si>
  <si>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</si>
  <si>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</si>
  <si>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</si>
  <si>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</si>
  <si>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</si>
  <si>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</si>
  <si>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</si>
  <si>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</si>
  <si>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</si>
  <si>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</si>
  <si>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</si>
  <si>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</si>
  <si>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</si>
  <si>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</si>
  <si>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</si>
  <si>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</si>
  <si>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</si>
  <si>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</si>
  <si>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</si>
  <si>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</si>
  <si>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</si>
  <si>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</si>
  <si>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</si>
  <si>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</si>
  <si>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</si>
  <si>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</si>
  <si>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</si>
  <si>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</si>
  <si>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</si>
  <si>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</si>
  <si>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</si>
  <si>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</si>
  <si>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</si>
  <si>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</si>
  <si>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</si>
  <si>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</si>
  <si>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</si>
  <si>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</si>
  <si>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</si>
  <si>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</si>
  <si>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</si>
  <si>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</si>
  <si>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</si>
  <si>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</si>
  <si>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</si>
  <si>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</si>
  <si>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</si>
  <si>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</si>
  <si>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</si>
  <si>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</si>
  <si>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</si>
  <si>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</si>
  <si>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</si>
  <si>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</si>
  <si>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</si>
  <si>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</si>
  <si>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</si>
  <si>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</si>
  <si>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</si>
  <si>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</si>
  <si>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</si>
  <si>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</si>
  <si>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</si>
  <si>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</si>
  <si>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</si>
  <si>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</si>
  <si>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</si>
  <si>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</si>
  <si>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</si>
  <si>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</si>
  <si>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</si>
  <si>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</si>
  <si>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</si>
  <si>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</si>
  <si>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</si>
  <si>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</si>
  <si>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</si>
  <si>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</si>
  <si>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</si>
  <si>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</si>
  <si>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</si>
  <si>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</si>
  <si>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</si>
  <si>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</si>
  <si>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</si>
  <si>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</si>
  <si>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</si>
  <si>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</si>
  <si>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</si>
  <si>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</si>
  <si>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</si>
  <si>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</si>
  <si>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</si>
  <si>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</si>
  <si>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</si>
  <si>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</si>
  <si>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</si>
  <si>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</si>
  <si>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</si>
  <si>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</si>
  <si>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</si>
  <si>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</si>
  <si>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</si>
  <si>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</si>
  <si>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</si>
  <si>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</si>
  <si>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</si>
  <si>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</si>
  <si>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</si>
  <si>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</si>
  <si>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</si>
  <si>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</si>
  <si>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</si>
  <si>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</si>
  <si>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</si>
  <si>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</si>
  <si>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</si>
  <si>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</si>
  <si>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</si>
  <si>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</si>
  <si>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</si>
  <si>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</si>
  <si>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</si>
  <si>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</si>
  <si>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</si>
  <si>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</si>
  <si>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</si>
  <si>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</si>
  <si>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</si>
  <si>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</si>
  <si>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</si>
  <si>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</si>
  <si>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</si>
  <si>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</si>
  <si>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</si>
  <si>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</si>
  <si>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</si>
  <si>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</si>
  <si>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</si>
  <si>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</si>
  <si>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</si>
  <si>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</si>
  <si>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</si>
  <si>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</si>
  <si>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</si>
  <si>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</si>
  <si>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</si>
  <si>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</si>
  <si>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</si>
  <si>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</si>
  <si>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</si>
  <si>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</si>
  <si>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</si>
  <si>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</si>
  <si>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</si>
  <si>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</si>
  <si>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</si>
  <si>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</si>
  <si>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</si>
  <si>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</si>
  <si>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</si>
  <si>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</si>
  <si>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</si>
  <si>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</si>
  <si>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</si>
  <si>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</si>
  <si>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</si>
  <si>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</si>
  <si>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</si>
  <si>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</si>
  <si>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</si>
  <si>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</si>
  <si>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</si>
  <si>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</si>
  <si>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</si>
  <si>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</si>
  <si>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</si>
  <si>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</si>
  <si>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</si>
  <si>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</si>
  <si>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</si>
  <si>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</si>
  <si>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</si>
  <si>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</si>
  <si>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</si>
  <si>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</si>
  <si>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</si>
  <si>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</si>
  <si>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</si>
  <si>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</si>
  <si>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</si>
  <si>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</si>
  <si>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</si>
  <si>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</si>
  <si>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</si>
  <si>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</si>
  <si>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</si>
  <si>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</si>
  <si>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</si>
  <si>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</si>
  <si>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</si>
  <si>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</si>
  <si>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</si>
  <si>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</si>
  <si>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</si>
  <si>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</si>
  <si>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</si>
  <si>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</si>
  <si>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</si>
  <si>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</si>
  <si>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</si>
  <si>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</si>
  <si>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</si>
  <si>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</si>
  <si>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</si>
  <si>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</si>
  <si>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</si>
  <si>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</si>
  <si>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</si>
  <si>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</si>
  <si>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</si>
  <si>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</si>
  <si>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</si>
  <si>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</si>
  <si>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</si>
  <si>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</si>
  <si>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</si>
  <si>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</si>
  <si>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</si>
  <si>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</si>
  <si>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</si>
  <si>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</si>
  <si>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</si>
  <si>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</si>
  <si>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</si>
  <si>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</si>
  <si>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</si>
  <si>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</si>
  <si>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</si>
  <si>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</si>
  <si>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</si>
  <si>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</si>
  <si>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</si>
  <si>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</si>
  <si>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</si>
  <si>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</si>
  <si>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</si>
  <si>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</si>
  <si>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</si>
  <si>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</si>
  <si>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</si>
  <si>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</si>
  <si>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</si>
  <si>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</si>
  <si>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</si>
  <si>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</si>
  <si>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</si>
  <si>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</si>
  <si>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</si>
  <si>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</si>
  <si>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</si>
  <si>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</si>
  <si>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</si>
  <si>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</si>
  <si>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</si>
  <si>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</si>
  <si>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</si>
  <si>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</si>
  <si>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</si>
  <si>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</si>
  <si>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</si>
  <si>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</si>
  <si>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</si>
  <si>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</si>
  <si>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</si>
  <si>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</si>
  <si>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</si>
  <si>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</si>
  <si>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</si>
  <si>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</si>
  <si>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</si>
  <si>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</si>
  <si>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</si>
  <si>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</si>
  <si>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</si>
  <si>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</si>
  <si>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</si>
  <si>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</si>
  <si>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</si>
  <si>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</si>
  <si>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</si>
  <si>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</si>
  <si>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</si>
  <si>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</si>
  <si>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</si>
  <si>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</si>
  <si>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</si>
  <si>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</si>
  <si>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</si>
  <si>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</si>
  <si>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</si>
  <si>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</si>
  <si>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</si>
  <si>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</si>
  <si>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</si>
  <si>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</si>
  <si>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</si>
  <si>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</si>
  <si>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</si>
  <si>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</si>
  <si>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</si>
  <si>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</si>
  <si>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</si>
  <si>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</si>
  <si>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</si>
  <si>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</si>
  <si>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</si>
  <si>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</si>
  <si>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</si>
  <si>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</si>
  <si>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</si>
  <si>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</si>
  <si>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</si>
  <si>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</si>
  <si>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</si>
  <si>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</si>
  <si>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</si>
  <si>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</si>
  <si>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</si>
  <si>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</si>
  <si>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</si>
  <si>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</si>
  <si>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</si>
  <si>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</si>
  <si>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</si>
  <si>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</si>
  <si>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</si>
  <si>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</si>
  <si>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</si>
  <si>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</si>
  <si>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</si>
  <si>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</si>
  <si>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</si>
  <si>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</si>
  <si>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</si>
  <si>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</si>
  <si>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</si>
  <si>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</si>
  <si>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</si>
  <si>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</si>
  <si>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</si>
  <si>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</si>
  <si>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</si>
  <si>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</si>
  <si>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</si>
  <si>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</si>
  <si>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</si>
  <si>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</si>
  <si>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</si>
  <si>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</si>
  <si>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</si>
  <si>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</si>
  <si>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</si>
  <si>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</si>
  <si>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</si>
  <si>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</si>
  <si>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</si>
  <si>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</si>
  <si>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</si>
  <si>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</si>
  <si>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</si>
  <si>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</si>
  <si>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</si>
  <si>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</si>
  <si>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</si>
  <si>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</si>
  <si>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</si>
  <si>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</si>
  <si>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</si>
  <si>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</si>
  <si>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</si>
  <si>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</si>
  <si>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</si>
  <si>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</si>
  <si>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</si>
  <si>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</si>
  <si>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</si>
  <si>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</si>
  <si>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</si>
  <si>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</si>
  <si>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</si>
  <si>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</si>
  <si>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</si>
  <si>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</si>
  <si>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</si>
  <si>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</si>
  <si>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</si>
  <si>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</si>
  <si>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</si>
  <si>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</si>
  <si>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</si>
  <si>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</si>
  <si>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</si>
  <si>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</si>
  <si>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</si>
  <si>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</si>
  <si>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</si>
  <si>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</si>
  <si>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</si>
  <si>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</si>
  <si>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</si>
  <si>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</si>
  <si>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</si>
  <si>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</si>
  <si>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</si>
  <si>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</si>
  <si>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</si>
  <si>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</si>
  <si>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</si>
  <si>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</si>
  <si>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</si>
  <si>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</si>
  <si>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</si>
  <si>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</si>
  <si>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</si>
  <si>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</si>
  <si>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</si>
  <si>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</si>
  <si>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</si>
  <si>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</si>
  <si>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</si>
  <si>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</si>
  <si>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</si>
  <si>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</si>
  <si>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</si>
  <si>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</si>
  <si>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</si>
  <si>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</si>
  <si>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</si>
  <si>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</si>
  <si>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</si>
  <si>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</si>
  <si>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</si>
  <si>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</si>
  <si>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</si>
  <si>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</si>
  <si>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</si>
  <si>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</si>
  <si>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</si>
  <si>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</si>
  <si>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</si>
  <si>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</si>
  <si>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</si>
  <si>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</si>
  <si>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</si>
  <si>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</si>
  <si>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</si>
  <si>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</si>
  <si>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</si>
  <si>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</si>
  <si>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</si>
  <si>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</si>
  <si>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</si>
  <si>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</si>
  <si>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</si>
  <si>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</si>
  <si>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</si>
  <si>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</si>
  <si>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</si>
  <si>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</si>
  <si>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</si>
  <si>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</si>
  <si>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</si>
  <si>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</si>
  <si>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</si>
  <si>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</si>
  <si>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</si>
  <si>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</si>
  <si>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</si>
  <si>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</si>
  <si>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</si>
  <si>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</si>
  <si>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</si>
  <si>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</si>
  <si>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</si>
  <si>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</si>
  <si>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</si>
  <si>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</si>
  <si>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</si>
  <si>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</si>
  <si>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</si>
  <si>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</si>
  <si>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</si>
  <si>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</si>
  <si>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</si>
  <si>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</si>
  <si>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</si>
  <si>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</si>
  <si>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</si>
  <si>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</si>
  <si>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</si>
  <si>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</si>
  <si>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</si>
  <si>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</si>
  <si>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</si>
  <si>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</si>
  <si>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</si>
  <si>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</si>
  <si>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</si>
  <si>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</si>
  <si>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</si>
  <si>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</si>
  <si>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</si>
  <si>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</si>
  <si>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</si>
  <si>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</si>
  <si>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</si>
  <si>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</si>
  <si>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</si>
  <si>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</si>
  <si>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</si>
  <si>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</si>
  <si>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</si>
  <si>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</si>
  <si>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</si>
  <si>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</si>
  <si>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</si>
  <si>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</si>
  <si>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</si>
  <si>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</si>
  <si>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</si>
  <si>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</si>
  <si>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</si>
  <si>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</si>
  <si>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</si>
  <si>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</si>
  <si>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</si>
  <si>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</si>
  <si>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</si>
  <si>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</si>
  <si>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</si>
  <si>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</si>
  <si>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</si>
  <si>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</si>
  <si>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</si>
  <si>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</si>
  <si>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</si>
  <si>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</si>
  <si>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</si>
  <si>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</si>
  <si>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</si>
  <si>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</si>
  <si>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</si>
  <si>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</si>
  <si>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</si>
  <si>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</si>
  <si>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</si>
  <si>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</si>
  <si>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</si>
  <si>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</si>
  <si>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</si>
  <si>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</si>
  <si>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</si>
  <si>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</si>
  <si>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</si>
  <si>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</si>
  <si>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</si>
  <si>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</si>
  <si>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</si>
  <si>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</si>
  <si>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</si>
  <si>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</si>
  <si>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</si>
  <si>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</si>
  <si>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</si>
  <si>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</si>
  <si>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</si>
  <si>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</si>
  <si>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</si>
  <si>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</si>
  <si>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</si>
  <si>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</si>
  <si>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</si>
  <si>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</si>
  <si>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</si>
  <si>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</si>
  <si>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</si>
  <si>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</si>
  <si>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</si>
  <si>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</si>
  <si>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</si>
  <si>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</si>
  <si>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</si>
  <si>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</si>
  <si>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</si>
  <si>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</si>
  <si>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</si>
  <si>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</si>
  <si>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</si>
  <si>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</si>
  <si>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</si>
  <si>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</si>
  <si>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</si>
  <si>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</si>
  <si>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</si>
  <si>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</si>
  <si>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</si>
  <si>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</si>
  <si>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</si>
  <si>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</si>
  <si>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</si>
  <si>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</si>
  <si>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</si>
  <si>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</si>
  <si>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</si>
  <si>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</si>
  <si>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</si>
  <si>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</si>
  <si>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</si>
  <si>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</si>
  <si>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</si>
  <si>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</si>
  <si>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</si>
  <si>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</si>
  <si>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</si>
  <si>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</si>
  <si>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</si>
  <si>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</si>
  <si>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</si>
  <si>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</si>
  <si>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</si>
  <si>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</si>
  <si>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</si>
  <si>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</si>
  <si>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</si>
  <si>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</si>
  <si>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</si>
  <si>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</si>
  <si>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</si>
  <si>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</si>
  <si>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</si>
  <si>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</si>
  <si>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</si>
  <si>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</si>
  <si>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</si>
  <si>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</si>
  <si>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</si>
  <si>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</si>
  <si>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</si>
  <si>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</si>
  <si>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</si>
  <si>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</si>
  <si>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</si>
  <si>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</si>
  <si>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</si>
  <si>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</si>
  <si>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</si>
  <si>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</si>
  <si>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</si>
  <si>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</si>
  <si>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</si>
  <si>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</si>
  <si>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</si>
  <si>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</si>
  <si>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</si>
  <si>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</si>
  <si>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</si>
  <si>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</si>
  <si>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</si>
  <si>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</si>
  <si>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</si>
  <si>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</si>
  <si>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</si>
  <si>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</si>
  <si>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</si>
  <si>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</si>
  <si>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</si>
  <si>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</si>
  <si>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</si>
  <si>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</si>
  <si>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</si>
  <si>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</si>
  <si>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</si>
  <si>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</si>
  <si>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</si>
  <si>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</si>
  <si>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</si>
  <si>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</si>
  <si>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</si>
  <si>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</si>
  <si>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</si>
  <si>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</si>
  <si>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</si>
  <si>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</si>
  <si>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</si>
  <si>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</si>
  <si>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</si>
  <si>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</si>
  <si>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</si>
  <si>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</si>
  <si>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</si>
  <si>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</si>
  <si>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</si>
  <si>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</si>
  <si>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</si>
  <si>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</si>
  <si>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</si>
  <si>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</si>
  <si>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</si>
  <si>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</si>
  <si>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</si>
  <si>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</si>
  <si>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</si>
  <si>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</si>
  <si>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</si>
  <si>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</si>
  <si>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</si>
  <si>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</si>
  <si>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</si>
  <si>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</si>
  <si>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</si>
  <si>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</si>
  <si>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</si>
  <si>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</si>
  <si>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</si>
  <si>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</si>
  <si>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</si>
  <si>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</si>
  <si>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</si>
  <si>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</si>
  <si>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</si>
  <si>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</si>
  <si>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</si>
  <si>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</si>
  <si>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</si>
  <si>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</si>
  <si>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</si>
  <si>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</si>
  <si>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</si>
  <si>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</si>
  <si>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</si>
  <si>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</si>
  <si>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</si>
  <si>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</si>
  <si>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</si>
  <si>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</si>
  <si>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</si>
  <si>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</si>
  <si>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</si>
  <si>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</si>
  <si>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</si>
  <si>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</si>
  <si>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</si>
  <si>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</si>
  <si>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</si>
  <si>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</si>
  <si>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</si>
  <si>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</si>
  <si>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</si>
  <si>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</si>
  <si>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</si>
  <si>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</si>
  <si>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</si>
  <si>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</si>
  <si>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</si>
  <si>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</si>
  <si>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</si>
  <si>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</si>
  <si>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</si>
  <si>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</si>
  <si>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</si>
  <si>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</si>
  <si>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</si>
  <si>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</si>
  <si>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</si>
  <si>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</si>
  <si>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</si>
  <si>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</si>
  <si>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</si>
  <si>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</si>
  <si>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</si>
  <si>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</si>
  <si>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</si>
  <si>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</si>
  <si>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</si>
  <si>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</si>
  <si>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</si>
  <si>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</si>
  <si>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</si>
  <si>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</si>
  <si>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</si>
  <si>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</si>
  <si>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</si>
  <si>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</si>
  <si>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</si>
  <si>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</si>
  <si>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</si>
  <si>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</si>
  <si>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</si>
  <si>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</si>
  <si>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</si>
  <si>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</si>
  <si>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</si>
  <si>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</si>
  <si>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</si>
  <si>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</si>
  <si>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</si>
  <si>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</si>
  <si>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</si>
  <si>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</si>
  <si>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</si>
  <si>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</si>
  <si>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</si>
  <si>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</si>
  <si>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</si>
  <si>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</si>
  <si>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</si>
  <si>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</si>
  <si>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</si>
  <si>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</si>
  <si>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</si>
  <si>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</si>
  <si>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</si>
  <si>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</si>
  <si>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</si>
  <si>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</si>
  <si>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</si>
  <si>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</si>
  <si>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</si>
  <si>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</si>
  <si>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</si>
  <si>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</si>
  <si>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</si>
  <si>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</si>
  <si>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</si>
  <si>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</si>
  <si>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</si>
  <si>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</si>
  <si>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</si>
  <si>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</si>
  <si>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</si>
  <si>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</si>
  <si>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</si>
  <si>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</si>
  <si>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</si>
  <si>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</si>
  <si>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</si>
  <si>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</si>
  <si>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</si>
  <si>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</si>
  <si>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</si>
  <si>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</si>
  <si>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</si>
  <si>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</si>
  <si>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</si>
  <si>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</si>
  <si>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</si>
  <si>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</si>
  <si>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</si>
  <si>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</si>
  <si>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</si>
  <si>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</si>
  <si>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</si>
  <si>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</si>
  <si>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</si>
  <si>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</si>
  <si>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</si>
  <si>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</si>
  <si>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</si>
  <si>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</si>
  <si>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</si>
  <si>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</si>
  <si>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</si>
  <si>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</si>
  <si>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</si>
  <si>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</si>
  <si>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</si>
  <si>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</si>
  <si>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</si>
  <si>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</si>
  <si>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</si>
  <si>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</si>
  <si>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</si>
  <si>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</si>
  <si>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</si>
  <si>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</si>
  <si>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</si>
  <si>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</si>
  <si>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</si>
  <si>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</si>
  <si>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</si>
  <si>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</si>
  <si>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</si>
  <si>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</si>
  <si>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</si>
  <si>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</si>
  <si>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</si>
  <si>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</si>
  <si>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</si>
  <si>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</si>
  <si>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</si>
  <si>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</si>
  <si>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</si>
  <si>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</si>
  <si>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</si>
  <si>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</si>
  <si>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</si>
  <si>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</si>
  <si>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</si>
  <si>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</si>
  <si>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</si>
  <si>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</si>
  <si>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</si>
  <si>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</si>
  <si>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</si>
  <si>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</si>
  <si>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</si>
  <si>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</si>
  <si>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</si>
  <si>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</si>
  <si>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</si>
  <si>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</si>
  <si>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</si>
  <si>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</si>
  <si>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</si>
  <si>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</si>
  <si>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</si>
  <si>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</si>
  <si>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</si>
  <si>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</si>
  <si>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</si>
  <si>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</si>
  <si>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</si>
  <si>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</si>
  <si>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</si>
  <si>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</si>
  <si>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</si>
  <si>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</si>
  <si>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</si>
  <si>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</si>
  <si>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</si>
  <si>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</si>
  <si>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</si>
  <si>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</si>
  <si>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</si>
  <si>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</si>
  <si>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</si>
  <si>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</si>
  <si>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</si>
  <si>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</si>
  <si>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</si>
  <si>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</si>
  <si>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</si>
  <si>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</si>
  <si>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</si>
  <si>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</si>
  <si>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</si>
  <si>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</si>
  <si>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</si>
  <si>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</si>
  <si>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</si>
  <si>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</si>
  <si>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</si>
  <si>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</si>
  <si>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</si>
  <si>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</si>
  <si>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</si>
  <si>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</si>
  <si>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</si>
  <si>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</si>
  <si>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</si>
  <si>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</si>
  <si>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</si>
  <si>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</si>
  <si>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</si>
  <si>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</si>
  <si>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</si>
  <si>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</si>
  <si>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</si>
  <si>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</si>
  <si>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</si>
  <si>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</si>
  <si>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</si>
  <si>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</si>
  <si>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</si>
  <si>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</si>
  <si>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</si>
  <si>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</si>
  <si>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</si>
  <si>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</si>
  <si>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</si>
  <si>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</si>
  <si>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</si>
  <si>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</si>
  <si>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</si>
  <si>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</si>
  <si>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</si>
  <si>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</si>
  <si>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</si>
  <si>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</si>
  <si>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</si>
  <si>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</si>
  <si>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</si>
  <si>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</si>
  <si>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</si>
  <si>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</si>
  <si>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</si>
  <si>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</si>
  <si>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</si>
  <si>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</si>
  <si>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</si>
  <si>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</si>
  <si>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</si>
  <si>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</si>
  <si>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</si>
  <si>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</si>
  <si>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</si>
  <si>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</si>
  <si>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</si>
  <si>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</si>
  <si>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</si>
  <si>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</si>
  <si>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</si>
  <si>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</si>
  <si>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</si>
  <si>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</si>
  <si>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</si>
  <si>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</si>
  <si>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</si>
  <si>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</si>
  <si>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</si>
  <si>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</si>
  <si>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</si>
  <si>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</si>
  <si>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</si>
  <si>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</si>
  <si>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</si>
  <si>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</si>
  <si>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</si>
  <si>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</si>
  <si>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</si>
  <si>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</si>
  <si>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</si>
  <si>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</si>
  <si>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</si>
  <si>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</si>
  <si>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</si>
  <si>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</si>
  <si>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</si>
  <si>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</si>
  <si>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</si>
  <si>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</si>
  <si>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</si>
  <si>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</si>
  <si>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</si>
  <si>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</si>
  <si>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</si>
  <si>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</si>
  <si>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</si>
  <si>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</si>
  <si>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</si>
  <si>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</si>
  <si>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</si>
  <si>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</si>
  <si>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</si>
  <si>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</si>
  <si>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</si>
  <si>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</si>
  <si>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</si>
  <si>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</si>
  <si>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</si>
  <si>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</si>
  <si>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</si>
  <si>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</si>
  <si>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</si>
  <si>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</si>
  <si>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</si>
  <si>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</si>
  <si>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</si>
  <si>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</si>
  <si>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</si>
  <si>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</si>
  <si>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</si>
  <si>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</si>
  <si>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</si>
  <si>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</si>
  <si>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</si>
  <si>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</si>
  <si>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</si>
  <si>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</si>
  <si>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</si>
  <si>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</si>
  <si>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</si>
  <si>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</si>
  <si>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</si>
  <si>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</si>
  <si>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</si>
  <si>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</si>
  <si>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</si>
  <si>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</si>
  <si>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</si>
  <si>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</si>
  <si>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</si>
  <si>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</si>
  <si>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</si>
  <si>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</si>
  <si>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</si>
  <si>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</si>
  <si>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</si>
  <si>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</si>
  <si>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</si>
  <si>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</si>
  <si>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</si>
  <si>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</si>
  <si>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</si>
  <si>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</si>
  <si>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</si>
  <si>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</si>
  <si>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</si>
  <si>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</si>
  <si>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</si>
  <si>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</si>
  <si>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</si>
  <si>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</si>
  <si>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</si>
  <si>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</si>
  <si>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</si>
  <si>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</si>
  <si>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</si>
  <si>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</si>
  <si>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</si>
  <si>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</si>
  <si>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</si>
  <si>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</si>
  <si>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</si>
  <si>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</si>
  <si>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</si>
  <si>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</si>
  <si>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</si>
  <si>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</si>
  <si>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</si>
  <si>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</si>
  <si>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</si>
  <si>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</si>
  <si>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</si>
  <si>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</si>
  <si>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</si>
  <si>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</si>
  <si>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</si>
  <si>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</si>
  <si>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</si>
  <si>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</si>
  <si>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</si>
  <si>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</si>
  <si>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</si>
  <si>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</si>
  <si>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</si>
  <si>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</si>
  <si>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</si>
  <si>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</si>
  <si>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</si>
  <si>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</si>
  <si>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</si>
  <si>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</si>
  <si>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</si>
  <si>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</si>
  <si>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</si>
  <si>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</si>
  <si>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</si>
  <si>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</si>
  <si>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</si>
  <si>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</si>
  <si>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</si>
  <si>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</si>
  <si>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</si>
  <si>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</si>
  <si>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</si>
  <si>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</si>
  <si>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</si>
  <si>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</si>
  <si>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</si>
  <si>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</si>
  <si>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</si>
  <si>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</si>
  <si>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</si>
  <si>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</si>
  <si>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</si>
  <si>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</si>
  <si>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</si>
  <si>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</si>
  <si>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</si>
  <si>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</si>
  <si>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</si>
  <si>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</si>
  <si>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</si>
  <si>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</si>
  <si>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</si>
  <si>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</si>
  <si>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</si>
  <si>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</si>
  <si>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</si>
  <si>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</si>
  <si>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</si>
  <si>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</si>
  <si>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</si>
  <si>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</si>
  <si>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</si>
  <si>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</si>
  <si>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</si>
  <si>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</si>
  <si>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</si>
  <si>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</si>
  <si>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</si>
  <si>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</si>
  <si>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</si>
  <si>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</si>
  <si>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</si>
  <si>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</si>
  <si>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</si>
  <si>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</si>
  <si>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</si>
  <si>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</si>
  <si>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</si>
  <si>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</si>
  <si>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</si>
  <si>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</si>
  <si>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</si>
  <si>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</si>
  <si>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</si>
  <si>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</si>
  <si>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</si>
  <si>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</si>
  <si>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</si>
  <si>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</si>
  <si>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</si>
  <si>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</si>
  <si>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</si>
  <si>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</si>
  <si>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</si>
  <si>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</si>
  <si>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</si>
  <si>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</si>
  <si>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</si>
  <si>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</si>
  <si>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</si>
  <si>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</si>
  <si>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</si>
  <si>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</si>
  <si>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</si>
  <si>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</si>
  <si>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</si>
  <si>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</si>
  <si>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</si>
  <si>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</si>
  <si>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</si>
  <si>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</si>
  <si>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</si>
  <si>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</si>
  <si>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</si>
  <si>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</si>
  <si>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</si>
  <si>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</si>
  <si>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</si>
  <si>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</si>
  <si>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</si>
  <si>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</si>
  <si>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</si>
  <si>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</si>
  <si>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</si>
  <si>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</si>
  <si>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</si>
  <si>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</si>
  <si>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</si>
  <si>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</si>
  <si>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</si>
  <si>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</si>
  <si>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</si>
  <si>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</si>
  <si>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</si>
  <si>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</si>
  <si>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</si>
  <si>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</si>
  <si>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</si>
  <si>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</si>
  <si>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</si>
  <si>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</si>
  <si>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</si>
  <si>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</si>
  <si>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</si>
  <si>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</si>
  <si>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</si>
  <si>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</si>
  <si>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</si>
  <si>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</si>
  <si>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</si>
  <si>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</si>
  <si>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</si>
  <si>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</si>
  <si>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</si>
  <si>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</si>
  <si>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</si>
  <si>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</si>
  <si>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</si>
  <si>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</si>
  <si>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</si>
  <si>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</si>
  <si>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</si>
  <si>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</si>
  <si>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</si>
  <si>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</si>
  <si>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</si>
  <si>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</si>
  <si>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</si>
  <si>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</si>
  <si>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</si>
  <si>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</si>
  <si>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</si>
  <si>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</si>
  <si>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</si>
  <si>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</si>
  <si>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</si>
  <si>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</si>
  <si>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</si>
  <si>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</si>
  <si>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</si>
  <si>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</si>
  <si>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</si>
  <si>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</si>
  <si>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</si>
  <si>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</si>
  <si>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</si>
  <si>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</si>
  <si>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</si>
  <si>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</si>
  <si>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</si>
  <si>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</si>
  <si>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</si>
  <si>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</si>
  <si>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</si>
  <si>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</si>
  <si>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</si>
  <si>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</si>
  <si>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</si>
  <si>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</si>
  <si>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</si>
  <si>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</si>
  <si>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</si>
  <si>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</si>
  <si>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</si>
  <si>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</si>
  <si>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</si>
  <si>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</si>
  <si>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</si>
  <si>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</si>
  <si>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</si>
  <si>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</si>
  <si>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</si>
  <si>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</si>
  <si>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</si>
  <si>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</si>
  <si>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</si>
  <si>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</si>
  <si>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</si>
  <si>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</si>
  <si>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</si>
  <si>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</si>
  <si>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</si>
  <si>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</si>
  <si>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</si>
  <si>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</si>
  <si>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</si>
  <si>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</si>
  <si>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</si>
  <si>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</si>
  <si>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</si>
  <si>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</si>
  <si>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</si>
  <si>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</si>
  <si>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</si>
  <si>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</si>
  <si>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</si>
  <si>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</si>
  <si>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</si>
  <si>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</si>
  <si>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</si>
  <si>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</si>
  <si>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</si>
  <si>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</si>
  <si>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</si>
  <si>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</si>
  <si>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</si>
  <si>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</si>
  <si>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</si>
  <si>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</si>
  <si>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</si>
  <si>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</si>
  <si>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</si>
  <si>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</si>
  <si>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</si>
  <si>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</si>
  <si>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</si>
  <si>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</si>
  <si>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</si>
  <si>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</si>
  <si>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</si>
  <si>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</si>
  <si>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</si>
  <si>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</si>
  <si>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</si>
  <si>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</si>
  <si>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</si>
  <si>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</si>
  <si>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</si>
  <si>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</si>
  <si>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</si>
  <si>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</si>
  <si>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</si>
  <si>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</si>
  <si>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</si>
  <si>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</si>
  <si>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</si>
  <si>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</si>
  <si>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</si>
  <si>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</si>
  <si>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</si>
  <si>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</si>
  <si>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</si>
  <si>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</si>
  <si>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</si>
  <si>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</si>
  <si>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</si>
  <si>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</si>
  <si>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</si>
  <si>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</si>
  <si>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</si>
  <si>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</si>
  <si>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</si>
  <si>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</si>
  <si>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</si>
  <si>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</si>
  <si>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</si>
  <si>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</si>
  <si>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</si>
  <si>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</si>
  <si>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</si>
  <si>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</si>
  <si>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</si>
  <si>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</si>
  <si>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</si>
  <si>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</si>
  <si>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</si>
  <si>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</si>
  <si>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</si>
  <si>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</si>
  <si>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</si>
  <si>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</si>
  <si>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</si>
  <si>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</si>
  <si>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</si>
  <si>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</si>
  <si>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</si>
  <si>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</si>
  <si>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</si>
  <si>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</si>
  <si>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</si>
  <si>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</si>
  <si>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</si>
  <si>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</si>
  <si>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</si>
  <si>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</si>
  <si>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</si>
  <si>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</si>
  <si>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</si>
  <si>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</si>
  <si>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</si>
  <si>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</si>
  <si>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</si>
  <si>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</si>
  <si>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</si>
  <si>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</si>
  <si>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</si>
  <si>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</si>
  <si>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</si>
  <si>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</si>
  <si>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</si>
  <si>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</si>
  <si>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</si>
  <si>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</si>
  <si>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</si>
  <si>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</si>
  <si>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</si>
  <si>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</si>
  <si>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</si>
  <si>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</si>
  <si>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</si>
  <si>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</si>
  <si>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</si>
  <si>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</si>
  <si>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</si>
  <si>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</si>
  <si>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</si>
  <si>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</si>
  <si>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</si>
  <si>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</si>
  <si>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</si>
  <si>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</si>
  <si>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</si>
  <si>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</si>
  <si>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</si>
  <si>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</si>
  <si>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</si>
  <si>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</si>
  <si>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</si>
  <si>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</si>
  <si>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</si>
  <si>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</si>
  <si>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</si>
  <si>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</si>
  <si>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</si>
  <si>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</si>
  <si>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</si>
  <si>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</si>
  <si>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</si>
  <si>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</si>
  <si>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</si>
  <si>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</si>
  <si>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</si>
  <si>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</si>
  <si>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</si>
  <si>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</si>
  <si>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</si>
  <si>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</si>
  <si>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</si>
  <si>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</si>
  <si>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</si>
  <si>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</si>
  <si>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</si>
  <si>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</si>
  <si>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</si>
  <si>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</si>
  <si>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</si>
  <si>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</si>
  <si>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</si>
  <si>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</si>
  <si>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</si>
  <si>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</si>
  <si>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</si>
  <si>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</si>
  <si>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</si>
  <si>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</si>
  <si>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</si>
  <si>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</si>
  <si>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</si>
  <si>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</si>
  <si>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</si>
  <si>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</si>
  <si>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</si>
  <si>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</si>
  <si>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</si>
  <si>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</si>
  <si>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</si>
  <si>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</si>
  <si>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</si>
  <si>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</si>
  <si>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</si>
  <si>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</si>
  <si>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</si>
  <si>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</si>
  <si>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</si>
  <si>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</si>
  <si>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</si>
  <si>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</si>
  <si>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</si>
  <si>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</si>
  <si>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</si>
  <si>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</si>
  <si>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</si>
  <si>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</si>
  <si>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</si>
  <si>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</si>
  <si>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</si>
  <si>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</si>
  <si>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</si>
  <si>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</si>
  <si>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</si>
  <si>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</si>
  <si>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</si>
  <si>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</si>
  <si>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</si>
  <si>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</si>
  <si>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</si>
  <si>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</si>
  <si>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</si>
  <si>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</si>
  <si>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</si>
  <si>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</si>
  <si>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</si>
  <si>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</si>
  <si>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</si>
  <si>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</si>
  <si>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</si>
  <si>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</si>
  <si>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</si>
  <si>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</si>
  <si>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</si>
  <si>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</si>
  <si>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</si>
  <si>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</si>
  <si>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</si>
  <si>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</si>
  <si>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</si>
  <si>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</si>
  <si>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</si>
  <si>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</si>
  <si>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</si>
  <si>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</si>
  <si>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</si>
  <si>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</si>
  <si>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</si>
  <si>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</si>
  <si>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</si>
  <si>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</si>
  <si>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</si>
  <si>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</si>
  <si>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</si>
  <si>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</si>
  <si>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</si>
  <si>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</si>
  <si>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</si>
  <si>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</si>
  <si>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</si>
  <si>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</si>
  <si>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</si>
  <si>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</si>
  <si>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</si>
  <si>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</si>
  <si>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</si>
  <si>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</si>
  <si>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</si>
  <si>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</si>
  <si>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</si>
  <si>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</si>
  <si>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</si>
  <si>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</si>
  <si>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</si>
  <si>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</si>
  <si>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</si>
  <si>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</si>
  <si>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</si>
  <si>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</si>
  <si>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</si>
  <si>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</si>
  <si>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</si>
  <si>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</si>
  <si>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</si>
  <si>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</si>
  <si>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</si>
  <si>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</si>
  <si>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</si>
  <si>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</si>
  <si>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</si>
  <si>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</si>
  <si>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</si>
  <si>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</si>
  <si>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</si>
  <si>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</si>
  <si>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</si>
  <si>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</si>
  <si>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</si>
  <si>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</si>
  <si>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</si>
  <si>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</si>
  <si>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</si>
  <si>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</si>
  <si>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</si>
  <si>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</si>
  <si>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</si>
  <si>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</si>
  <si>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</si>
  <si>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</si>
  <si>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</si>
  <si>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</si>
  <si>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</si>
  <si>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</si>
  <si>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</si>
  <si>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</si>
  <si>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</si>
  <si>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</si>
  <si>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</si>
  <si>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</si>
  <si>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</si>
  <si>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</si>
  <si>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</si>
  <si>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</si>
  <si>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</si>
  <si>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</si>
  <si>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</si>
  <si>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</si>
  <si>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</si>
  <si>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</si>
  <si>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</si>
  <si>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</si>
  <si>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</si>
  <si>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</si>
  <si>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</si>
  <si>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</si>
  <si>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</si>
  <si>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</si>
  <si>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</si>
  <si>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</si>
  <si>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</si>
  <si>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</si>
  <si>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</si>
  <si>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</si>
  <si>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</si>
  <si>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</si>
  <si>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</si>
  <si>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</si>
  <si>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</si>
  <si>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</si>
  <si>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</si>
  <si>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</si>
  <si>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</si>
  <si>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</si>
  <si>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</si>
  <si>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</si>
  <si>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</si>
  <si>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</si>
  <si>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</si>
  <si>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</si>
  <si>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</si>
  <si>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</si>
  <si>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</si>
  <si>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</si>
  <si>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</si>
  <si>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</si>
  <si>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</si>
  <si>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</si>
  <si>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</si>
  <si>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</si>
  <si>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</si>
  <si>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</si>
  <si>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</si>
  <si>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</si>
  <si>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</si>
  <si>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</si>
  <si>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</si>
  <si>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</si>
  <si>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</si>
  <si>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</si>
  <si>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</si>
  <si>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</si>
  <si>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</si>
  <si>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</si>
  <si>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</si>
  <si>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</si>
  <si>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</si>
  <si>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</si>
  <si>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</si>
  <si>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</si>
  <si>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</si>
  <si>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</si>
  <si>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</si>
  <si>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</si>
  <si>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</si>
  <si>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</si>
  <si>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</si>
  <si>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</si>
  <si>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</si>
  <si>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</si>
  <si>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</si>
  <si>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</si>
  <si>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</si>
  <si>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</si>
  <si>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</si>
  <si>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</si>
  <si>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</si>
  <si>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</si>
  <si>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</si>
  <si>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</si>
  <si>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</si>
  <si>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</si>
  <si>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</si>
  <si>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</si>
  <si>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</si>
  <si>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</si>
  <si>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</si>
  <si>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</si>
  <si>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</si>
  <si>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</si>
  <si>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</si>
  <si>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</si>
  <si>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</si>
  <si>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</si>
  <si>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</si>
  <si>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</si>
  <si>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</si>
  <si>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</si>
  <si>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</si>
  <si>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</si>
  <si>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</si>
  <si>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</si>
  <si>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</si>
  <si>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</si>
  <si>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</si>
  <si>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</si>
  <si>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</si>
  <si>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</si>
  <si>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</si>
  <si>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</si>
  <si>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</si>
  <si>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</si>
  <si>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</si>
  <si>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</si>
  <si>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</si>
  <si>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</si>
  <si>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</si>
  <si>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</si>
  <si>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</si>
  <si>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</si>
  <si>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</si>
  <si>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</si>
  <si>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</si>
  <si>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</si>
  <si>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</si>
  <si>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</si>
  <si>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</si>
  <si>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</si>
  <si>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</si>
  <si>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</si>
  <si>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</si>
  <si>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</si>
  <si>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</si>
  <si>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</si>
  <si>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</si>
  <si>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</si>
  <si>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</si>
  <si>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</si>
  <si>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</si>
  <si>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</si>
  <si>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</si>
  <si>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</si>
  <si>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</si>
  <si>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</si>
  <si>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</si>
  <si>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</si>
  <si>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</si>
  <si>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</si>
  <si>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</si>
  <si>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</si>
  <si>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</si>
  <si>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</si>
  <si>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</si>
  <si>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</si>
  <si>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</si>
  <si>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</si>
  <si>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</si>
  <si>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</si>
  <si>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</si>
  <si>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</si>
  <si>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</si>
  <si>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</si>
  <si>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</si>
  <si>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</si>
  <si>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</si>
  <si>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</si>
  <si>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</si>
  <si>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</si>
  <si>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</si>
  <si>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</si>
  <si>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</si>
  <si>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</si>
  <si>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</si>
  <si>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</si>
  <si>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</si>
  <si>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</si>
  <si>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</si>
  <si>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</si>
  <si>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</si>
  <si>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</si>
  <si>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</si>
  <si>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</si>
  <si>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</si>
  <si>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</si>
  <si>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</si>
  <si>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</si>
  <si>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</si>
  <si>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</si>
  <si>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</si>
  <si>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</si>
  <si>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</si>
  <si>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</si>
  <si>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</si>
  <si>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</si>
  <si>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</si>
  <si>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</si>
  <si>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</si>
  <si>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</si>
  <si>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</si>
  <si>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</si>
  <si>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</si>
  <si>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</si>
  <si>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</si>
  <si>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</si>
  <si>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</si>
  <si>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</si>
  <si>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</si>
  <si>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</si>
  <si>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</si>
  <si>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</si>
  <si>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</si>
  <si>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</si>
  <si>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</si>
  <si>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</si>
  <si>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</si>
  <si>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</si>
  <si>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</si>
  <si>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</si>
  <si>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</si>
  <si>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</si>
  <si>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</si>
  <si>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</si>
  <si>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</si>
  <si>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</si>
  <si>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</si>
  <si>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</si>
  <si>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</si>
  <si>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</si>
  <si>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</si>
  <si>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</si>
  <si>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</si>
  <si>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</si>
  <si>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</si>
  <si>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</si>
  <si>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</si>
  <si>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</si>
  <si>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</si>
  <si>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</si>
  <si>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</si>
  <si>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</si>
  <si>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</si>
  <si>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</si>
  <si>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</si>
  <si>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</si>
  <si>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</si>
  <si>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</si>
  <si>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</si>
  <si>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</si>
  <si>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</si>
  <si>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</si>
  <si>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</si>
  <si>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</si>
  <si>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</si>
  <si>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</si>
  <si>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</si>
  <si>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</si>
  <si>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</si>
  <si>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</si>
  <si>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</si>
  <si>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</si>
  <si>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</si>
  <si>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</si>
  <si>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</si>
  <si>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</si>
  <si>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</si>
  <si>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</si>
  <si>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</si>
  <si>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</si>
  <si>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</si>
  <si>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</si>
  <si>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</si>
  <si>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</si>
  <si>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</si>
  <si>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</si>
  <si>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</si>
  <si>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</si>
  <si>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</si>
  <si>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</si>
  <si>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</si>
  <si>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</si>
  <si>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</si>
  <si>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</si>
  <si>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</si>
  <si>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</si>
  <si>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</si>
  <si>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</si>
  <si>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</si>
  <si>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</si>
  <si>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</si>
  <si>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</si>
  <si>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</si>
  <si>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</si>
  <si>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</si>
  <si>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</si>
  <si>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</si>
  <si>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</si>
  <si>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</si>
  <si>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</si>
  <si>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</si>
  <si>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</si>
  <si>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</si>
  <si>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</si>
  <si>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</si>
  <si>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</si>
  <si>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</si>
  <si>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</si>
  <si>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</si>
  <si>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</si>
  <si>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</si>
  <si>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</si>
  <si>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</si>
  <si>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</si>
  <si>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</si>
  <si>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</si>
  <si>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</si>
  <si>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</si>
  <si>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</si>
  <si>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</si>
  <si>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</si>
  <si>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</si>
  <si>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</si>
  <si>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</si>
  <si>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</si>
  <si>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</si>
  <si>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</si>
  <si>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</si>
  <si>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</si>
  <si>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</si>
  <si>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</si>
  <si>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</si>
  <si>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</si>
  <si>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</si>
  <si>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</si>
  <si>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</si>
  <si>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</si>
  <si>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</si>
  <si>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</si>
  <si>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</si>
  <si>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</si>
  <si>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</si>
  <si>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</si>
  <si>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</si>
  <si>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</si>
  <si>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</si>
  <si>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</si>
  <si>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</si>
  <si>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</si>
  <si>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</si>
  <si>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</si>
  <si>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</si>
  <si>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</si>
  <si>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</si>
  <si>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</si>
  <si>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</si>
  <si>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</si>
  <si>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</si>
  <si>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</si>
  <si>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</si>
  <si>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</si>
  <si>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</si>
  <si>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</si>
  <si>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</si>
  <si>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</si>
  <si>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</si>
  <si>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</si>
  <si>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</si>
  <si>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</si>
  <si>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</si>
  <si>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</si>
  <si>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</si>
  <si>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</si>
  <si>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</si>
  <si>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</si>
  <si>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</si>
  <si>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</si>
  <si>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</si>
  <si>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</si>
  <si>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</si>
  <si>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</si>
  <si>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</si>
  <si>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</si>
  <si>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</si>
  <si>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</si>
  <si>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</si>
  <si>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</si>
  <si>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</si>
  <si>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</si>
  <si>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</si>
  <si>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</si>
  <si>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</si>
  <si>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</si>
  <si>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</si>
  <si>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</si>
  <si>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</si>
  <si>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</si>
  <si>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</si>
  <si>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</si>
  <si>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</si>
  <si>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</si>
  <si>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</si>
  <si>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</si>
  <si>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</si>
  <si>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</si>
  <si>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</si>
  <si>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</si>
  <si>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</si>
  <si>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</si>
  <si>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</si>
  <si>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</si>
  <si>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</si>
  <si>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</si>
  <si>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</si>
  <si>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</si>
  <si>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</si>
  <si>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</si>
  <si>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</si>
  <si>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</si>
  <si>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</si>
  <si>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</si>
  <si>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</si>
  <si>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</si>
  <si>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</si>
  <si>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</si>
  <si>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</si>
  <si>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</si>
  <si>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</si>
  <si>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</si>
  <si>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</si>
  <si>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</si>
  <si>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</si>
  <si>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</si>
  <si>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</si>
  <si>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</si>
  <si>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</si>
  <si>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</si>
  <si>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</si>
  <si>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</si>
  <si>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</si>
  <si>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</si>
  <si>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</si>
  <si>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</si>
  <si>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</si>
  <si>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</si>
  <si>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</si>
  <si>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</si>
  <si>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</si>
  <si>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</si>
  <si>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</si>
  <si>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</si>
  <si>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</si>
  <si>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</si>
  <si>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</si>
  <si>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</si>
  <si>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</si>
  <si>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</si>
  <si>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</si>
  <si>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</si>
  <si>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</si>
  <si>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</si>
  <si>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</si>
  <si>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</si>
  <si>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</si>
  <si>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</si>
  <si>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</si>
  <si>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</si>
  <si>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</si>
  <si>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</si>
  <si>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</si>
  <si>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</si>
  <si>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</si>
  <si>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</si>
  <si>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</si>
  <si>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</si>
  <si>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</si>
  <si>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</si>
  <si>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</si>
  <si>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</si>
  <si>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</si>
  <si>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</si>
  <si>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</si>
  <si>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</si>
  <si>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</si>
  <si>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</si>
  <si>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</si>
  <si>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</si>
  <si>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</si>
  <si>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</si>
  <si>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</si>
  <si>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</si>
  <si>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</si>
  <si>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</si>
  <si>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</si>
  <si>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</si>
  <si>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</si>
  <si>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</si>
  <si>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</si>
  <si>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</si>
  <si>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</si>
  <si>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</si>
  <si>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</si>
  <si>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</si>
  <si>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</si>
  <si>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</si>
  <si>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</si>
  <si>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</si>
  <si>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</si>
  <si>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</si>
  <si>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</si>
  <si>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</si>
  <si>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</si>
  <si>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</si>
  <si>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</si>
  <si>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</si>
  <si>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</si>
  <si>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</si>
  <si>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</si>
  <si>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</si>
  <si>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</si>
  <si>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</si>
  <si>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</si>
  <si>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</si>
  <si>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</si>
  <si>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</si>
  <si>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</si>
  <si>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</si>
  <si>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</si>
  <si>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</si>
  <si>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</si>
  <si>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</si>
  <si>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</si>
  <si>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</si>
  <si>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</si>
  <si>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</si>
  <si>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</si>
  <si>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</si>
  <si>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</si>
  <si>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</si>
  <si>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</si>
  <si>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</si>
  <si>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</si>
  <si>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</si>
  <si>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</si>
  <si>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</si>
  <si>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</si>
  <si>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</si>
  <si>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</si>
  <si>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</si>
  <si>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</si>
  <si>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</si>
  <si>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</si>
  <si>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</si>
  <si>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</si>
  <si>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</si>
  <si>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</si>
  <si>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</si>
  <si>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</si>
  <si>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</si>
  <si>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</si>
  <si>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</si>
  <si>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</si>
  <si>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</si>
  <si>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</si>
  <si>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</si>
  <si>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</si>
  <si>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</si>
  <si>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</si>
  <si>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</si>
  <si>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</si>
  <si>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</si>
  <si>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</si>
  <si>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</si>
  <si>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</si>
  <si>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</si>
  <si>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</si>
  <si>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</si>
  <si>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</si>
  <si>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</si>
  <si>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</si>
  <si>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</si>
  <si>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</si>
  <si>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</si>
  <si>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</si>
  <si>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</si>
  <si>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</si>
  <si>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</si>
  <si>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</si>
  <si>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</si>
  <si>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</si>
  <si>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</si>
  <si>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</si>
  <si>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</si>
  <si>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</si>
  <si>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</si>
  <si>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</si>
  <si>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</si>
  <si>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</si>
  <si>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</si>
  <si>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</si>
  <si>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</si>
  <si>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</si>
  <si>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</si>
  <si>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</si>
  <si>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</si>
  <si>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</si>
  <si>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</si>
  <si>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</si>
  <si>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</si>
  <si>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</si>
  <si>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</si>
  <si>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</si>
  <si>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</si>
  <si>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</si>
  <si>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</si>
  <si>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</si>
  <si>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</si>
  <si>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</si>
  <si>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</si>
  <si>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</si>
  <si>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</si>
  <si>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</si>
  <si>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</si>
  <si>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</si>
  <si>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</si>
  <si>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</si>
  <si>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</si>
  <si>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</si>
  <si>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</si>
  <si>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</si>
  <si>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</si>
  <si>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</si>
  <si>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</si>
  <si>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</si>
  <si>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</si>
  <si>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</si>
  <si>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</si>
  <si>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</si>
  <si>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</si>
  <si>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</si>
  <si>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</si>
  <si>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</si>
  <si>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</si>
  <si>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</si>
  <si>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</si>
  <si>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</si>
  <si>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</si>
  <si>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</si>
  <si>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</si>
  <si>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</si>
  <si>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</si>
  <si>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</si>
  <si>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</si>
  <si>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</si>
  <si>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</si>
  <si>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</si>
  <si>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</si>
  <si>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</si>
  <si>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</si>
  <si>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</si>
  <si>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</si>
  <si>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</si>
  <si>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</si>
  <si>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</si>
  <si>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</si>
  <si>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</si>
  <si>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</si>
  <si>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</si>
  <si>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</si>
  <si>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</si>
  <si>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</si>
  <si>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</si>
  <si>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</si>
  <si>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</si>
  <si>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</si>
  <si>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</si>
  <si>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</si>
  <si>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</si>
  <si>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</si>
  <si>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</si>
  <si>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</si>
  <si>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</si>
  <si>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</si>
  <si>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</si>
  <si>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</si>
  <si>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</si>
  <si>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</si>
  <si>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</si>
  <si>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</si>
  <si>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</si>
  <si>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</si>
  <si>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</si>
  <si>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</si>
  <si>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</si>
  <si>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</si>
  <si>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</si>
  <si>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</si>
  <si>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</si>
  <si>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</si>
  <si>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</si>
  <si>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</si>
  <si>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</si>
  <si>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</si>
  <si>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</si>
  <si>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</si>
  <si>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</si>
  <si>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</si>
  <si>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</si>
  <si>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</si>
  <si>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</si>
  <si>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</si>
  <si>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</si>
  <si>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</si>
  <si>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</si>
  <si>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</si>
  <si>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</si>
  <si>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</si>
  <si>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</si>
  <si>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</si>
  <si>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</si>
  <si>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</si>
  <si>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</si>
  <si>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</si>
  <si>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</si>
  <si>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</si>
  <si>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</si>
  <si>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</si>
  <si>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</si>
  <si>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</si>
  <si>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</si>
  <si>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</si>
  <si>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</si>
  <si>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</si>
  <si>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</si>
  <si>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</si>
  <si>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</si>
  <si>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</si>
  <si>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</si>
  <si>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</si>
  <si>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</si>
  <si>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</si>
  <si>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</si>
  <si>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</si>
  <si>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</si>
  <si>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</si>
  <si>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</si>
  <si>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</si>
  <si>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</si>
  <si>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</si>
  <si>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</si>
  <si>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</si>
  <si>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</si>
  <si>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</si>
  <si>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</si>
  <si>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</si>
  <si>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</si>
  <si>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</si>
  <si>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</si>
  <si>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</si>
  <si>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</si>
  <si>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</si>
  <si>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</si>
  <si>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</si>
  <si>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</si>
  <si>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</si>
  <si>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</si>
  <si>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</si>
  <si>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</si>
  <si>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</si>
  <si>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</si>
  <si>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</si>
  <si>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</si>
  <si>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</si>
  <si>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</si>
  <si>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</si>
  <si>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</si>
  <si>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</si>
  <si>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</si>
  <si>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</si>
  <si>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</si>
  <si>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</si>
  <si>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</si>
  <si>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</si>
  <si>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</si>
  <si>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</si>
  <si>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</si>
  <si>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</si>
  <si>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</si>
  <si>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</si>
  <si>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</si>
  <si>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</si>
  <si>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</si>
  <si>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</si>
  <si>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</si>
  <si>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</si>
  <si>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</si>
  <si>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</si>
  <si>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</si>
  <si>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</si>
  <si>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</si>
  <si>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</si>
  <si>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</si>
  <si>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</si>
  <si>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</si>
  <si>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</si>
  <si>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</si>
  <si>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</si>
  <si>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</si>
  <si>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</si>
  <si>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</si>
  <si>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</si>
  <si>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</si>
  <si>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</si>
  <si>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</si>
  <si>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</si>
  <si>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</si>
  <si>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</si>
  <si>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</si>
  <si>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</si>
  <si>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</si>
  <si>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</si>
  <si>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</si>
  <si>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</si>
  <si>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</si>
  <si>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</si>
  <si>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</si>
  <si>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</si>
  <si>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</si>
  <si>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</si>
  <si>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</si>
  <si>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</si>
  <si>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</si>
  <si>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</si>
  <si>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</si>
  <si>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</si>
  <si>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</si>
  <si>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</si>
  <si>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</si>
  <si>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</si>
  <si>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</si>
  <si>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</si>
  <si>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</si>
  <si>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</si>
  <si>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</si>
  <si>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</si>
  <si>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</si>
  <si>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</si>
  <si>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</si>
  <si>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</si>
  <si>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</si>
  <si>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</si>
  <si>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</si>
  <si>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</si>
  <si>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</si>
  <si>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</si>
  <si>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</si>
  <si>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</si>
  <si>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</si>
  <si>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</si>
  <si>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</si>
  <si>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</si>
  <si>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</si>
  <si>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</si>
  <si>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</si>
  <si>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</si>
  <si>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</si>
  <si>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</si>
  <si>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</si>
  <si>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</si>
  <si>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</si>
  <si>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</si>
  <si>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</si>
  <si>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</si>
  <si>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</si>
  <si>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</si>
  <si>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</si>
  <si>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</si>
  <si>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</si>
  <si>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</si>
  <si>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</si>
  <si>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</si>
  <si>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</si>
  <si>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</si>
  <si>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</si>
  <si>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</si>
  <si>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</si>
  <si>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</si>
  <si>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</si>
  <si>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</si>
  <si>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</si>
  <si>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</si>
  <si>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</si>
  <si>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</si>
  <si>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</si>
  <si>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</si>
  <si>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</si>
  <si>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</si>
  <si>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</si>
  <si>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</si>
  <si>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</si>
  <si>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</si>
  <si>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</si>
  <si>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</si>
  <si>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</si>
  <si>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</si>
  <si>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</si>
  <si>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</si>
  <si>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</si>
  <si>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</si>
  <si>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</si>
  <si>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</si>
  <si>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</si>
  <si>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</si>
  <si>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</si>
  <si>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</si>
  <si>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</si>
  <si>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</si>
  <si>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</si>
  <si>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</si>
  <si>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</si>
  <si>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</si>
  <si>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</si>
  <si>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</si>
  <si>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</si>
  <si>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</si>
  <si>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</si>
  <si>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</si>
  <si>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</si>
  <si>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</si>
  <si>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</si>
  <si>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</si>
  <si>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</si>
  <si>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</si>
  <si>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</si>
  <si>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</si>
  <si>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</si>
  <si>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</si>
  <si>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</si>
  <si>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</si>
  <si>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</si>
  <si>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</si>
  <si>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</si>
  <si>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</si>
  <si>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</si>
  <si>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</si>
  <si>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</si>
  <si>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</si>
  <si>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</si>
  <si>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</si>
  <si>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</si>
  <si>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</si>
  <si>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</si>
  <si>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</si>
  <si>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</si>
  <si>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</si>
  <si>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</si>
  <si>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</si>
  <si>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</si>
  <si>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</si>
  <si>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</si>
  <si>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</si>
  <si>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</si>
  <si>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</si>
  <si>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</si>
  <si>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</si>
  <si>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</si>
  <si>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</si>
  <si>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</si>
  <si>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</si>
  <si>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</si>
  <si>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</si>
  <si>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</si>
  <si>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</si>
  <si>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</si>
  <si>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</si>
  <si>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</si>
  <si>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</si>
  <si>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</si>
  <si>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</si>
  <si>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</si>
  <si>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</si>
  <si>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</si>
  <si>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</si>
  <si>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</si>
  <si>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</si>
  <si>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</si>
  <si>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</si>
  <si>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</si>
  <si>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</si>
  <si>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</si>
  <si>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</si>
  <si>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</si>
  <si>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</si>
  <si>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</si>
  <si>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</si>
  <si>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</si>
  <si>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</si>
  <si>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</si>
  <si>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</si>
  <si>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</si>
  <si>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</si>
  <si>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</si>
  <si>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</si>
  <si>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</si>
  <si>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</si>
  <si>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</si>
  <si>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</si>
  <si>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</si>
  <si>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</si>
  <si>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</si>
  <si>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</si>
  <si>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</si>
  <si>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</si>
  <si>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</si>
  <si>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</si>
  <si>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</si>
  <si>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</si>
  <si>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</si>
  <si>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</si>
  <si>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</si>
  <si>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</si>
  <si>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</si>
  <si>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</si>
  <si>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</si>
  <si>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</si>
  <si>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</si>
  <si>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</si>
  <si>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</si>
  <si>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</si>
  <si>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</si>
  <si>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</si>
  <si>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</si>
  <si>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</si>
  <si>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</si>
  <si>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</si>
  <si>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</si>
  <si>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</si>
  <si>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</si>
  <si>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</si>
  <si>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</si>
  <si>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</si>
  <si>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</si>
  <si>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</si>
  <si>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</si>
  <si>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</si>
  <si>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</si>
  <si>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</si>
  <si>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</si>
  <si>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</si>
  <si>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</si>
  <si>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</si>
  <si>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</si>
  <si>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</si>
  <si>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</si>
  <si>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</si>
  <si>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</si>
  <si>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</si>
  <si>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</si>
  <si>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</si>
  <si>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</si>
  <si>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</si>
  <si>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</si>
  <si>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</si>
  <si>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</si>
  <si>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</si>
  <si>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</si>
  <si>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</si>
  <si>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</si>
  <si>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</si>
  <si>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</si>
  <si>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</si>
  <si>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</si>
  <si>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</si>
  <si>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</si>
  <si>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</si>
  <si>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</si>
  <si>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</si>
  <si>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</si>
  <si>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</si>
  <si>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</si>
  <si>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</si>
  <si>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</si>
  <si>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</si>
  <si>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</si>
  <si>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</si>
  <si>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</si>
  <si>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</si>
  <si>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</si>
  <si>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</si>
  <si>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</si>
  <si>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</si>
  <si>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</si>
  <si>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</si>
  <si>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</si>
  <si>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</si>
  <si>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</si>
  <si>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</si>
  <si>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</si>
  <si>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</si>
  <si>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</si>
  <si>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</si>
  <si>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</si>
  <si>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</si>
  <si>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</si>
  <si>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</si>
  <si>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</si>
  <si>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</si>
  <si>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</si>
  <si>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</si>
  <si>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</si>
  <si>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</si>
  <si>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</si>
  <si>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</si>
  <si>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</si>
  <si>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</si>
  <si>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</si>
  <si>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</si>
  <si>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</si>
  <si>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</si>
  <si>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</si>
  <si>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</si>
  <si>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</si>
  <si>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</si>
  <si>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</si>
  <si>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</si>
  <si>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</si>
  <si>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</si>
  <si>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</si>
  <si>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</si>
  <si>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</si>
  <si>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</si>
  <si>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</si>
  <si>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</si>
  <si>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</si>
  <si>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</si>
  <si>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</si>
  <si>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</si>
  <si>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</si>
  <si>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</si>
  <si>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</si>
  <si>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</si>
  <si>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</si>
  <si>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</si>
  <si>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</si>
  <si>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</si>
  <si>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</si>
  <si>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</si>
  <si>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</si>
  <si>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</si>
  <si>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</si>
  <si>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</si>
  <si>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</si>
  <si>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</si>
  <si>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</si>
  <si>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</si>
  <si>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</si>
  <si>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</si>
  <si>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</si>
  <si>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</si>
  <si>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</si>
  <si>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</si>
  <si>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</si>
  <si>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</si>
  <si>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</si>
  <si>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</si>
  <si>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</si>
  <si>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</si>
  <si>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</si>
  <si>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</si>
  <si>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</si>
  <si>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</si>
  <si>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</si>
  <si>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</si>
  <si>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</si>
  <si>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</si>
  <si>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</si>
  <si>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</si>
  <si>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</si>
  <si>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</si>
  <si>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</si>
  <si>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</si>
  <si>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</si>
  <si>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</si>
  <si>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</si>
  <si>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</si>
  <si>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</si>
  <si>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</si>
  <si>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</si>
  <si>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</si>
  <si>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</si>
  <si>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</si>
  <si>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</si>
  <si>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</si>
  <si>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</si>
  <si>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</si>
  <si>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</si>
  <si>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</si>
  <si>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</si>
  <si>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</si>
  <si>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</si>
  <si>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</si>
  <si>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</si>
  <si>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</si>
  <si>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</si>
  <si>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</si>
  <si>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</si>
  <si>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</si>
  <si>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</si>
  <si>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</si>
  <si>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</si>
  <si>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</si>
  <si>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</si>
  <si>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</si>
  <si>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</si>
  <si>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</si>
  <si>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</si>
  <si>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</si>
  <si>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</si>
  <si>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</si>
  <si>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</si>
  <si>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</si>
  <si>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</si>
  <si>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</si>
  <si>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</si>
  <si>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</si>
  <si>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</si>
  <si>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</si>
  <si>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</si>
  <si>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</si>
  <si>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</si>
  <si>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</si>
  <si>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</si>
  <si>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</si>
  <si>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</si>
  <si>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</si>
  <si>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</si>
  <si>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</si>
  <si>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</si>
  <si>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</si>
  <si>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</si>
  <si>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</si>
  <si>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</si>
  <si>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</si>
  <si>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</si>
  <si>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</si>
  <si>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</si>
  <si>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</si>
  <si>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</si>
  <si>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</si>
  <si>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</si>
  <si>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</si>
  <si>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</si>
  <si>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</si>
  <si>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</si>
  <si>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</si>
  <si>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</si>
  <si>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</si>
  <si>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</si>
  <si>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</si>
  <si>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</si>
  <si>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</si>
  <si>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</si>
  <si>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</si>
  <si>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</si>
  <si>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</si>
  <si>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</si>
  <si>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</si>
  <si>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</si>
  <si>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</si>
  <si>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</si>
  <si>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</si>
  <si>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</si>
  <si>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</si>
  <si>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</si>
  <si>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</si>
  <si>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</si>
  <si>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</si>
  <si>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</si>
  <si>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</si>
  <si>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</si>
  <si>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</si>
  <si>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</si>
  <si>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</si>
  <si>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</si>
  <si>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</si>
  <si>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</si>
  <si>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</si>
  <si>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</si>
  <si>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</si>
  <si>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</si>
  <si>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</si>
  <si>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</si>
  <si>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</si>
  <si>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</si>
  <si>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</si>
  <si>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</si>
  <si>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</si>
  <si>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</si>
  <si>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</si>
  <si>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</si>
  <si>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</si>
  <si>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</si>
  <si>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</si>
  <si>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</si>
  <si>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</si>
  <si>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</si>
  <si>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</si>
  <si>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</si>
  <si>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</si>
  <si>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</si>
  <si>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</si>
  <si>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</si>
  <si>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</si>
  <si>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</si>
  <si>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</si>
  <si>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</si>
  <si>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</si>
  <si>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</si>
  <si>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</si>
  <si>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</si>
  <si>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</si>
  <si>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</si>
  <si>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</si>
  <si>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</si>
  <si>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</si>
  <si>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</si>
  <si>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</si>
  <si>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</si>
  <si>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</si>
  <si>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</si>
  <si>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</si>
  <si>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</si>
  <si>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</si>
  <si>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</si>
  <si>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</si>
  <si>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</si>
  <si>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</si>
  <si>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</si>
  <si>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</si>
  <si>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</si>
  <si>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</si>
  <si>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</si>
  <si>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</si>
  <si>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</si>
  <si>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</si>
  <si>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</si>
  <si>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</si>
  <si>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</si>
  <si>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</si>
  <si>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</si>
  <si>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</si>
  <si>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</si>
  <si>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</si>
  <si>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</si>
  <si>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</si>
  <si>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</si>
  <si>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</si>
  <si>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</si>
  <si>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</si>
  <si>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</si>
  <si>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</si>
  <si>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</si>
  <si>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</si>
  <si>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</si>
  <si>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</si>
  <si>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</si>
  <si>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</si>
  <si>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</si>
  <si>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</si>
  <si>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</si>
  <si>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</si>
  <si>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</si>
  <si>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</si>
  <si>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</si>
  <si>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</si>
  <si>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</si>
  <si>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</si>
  <si>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</si>
  <si>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</si>
  <si>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</si>
  <si>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</si>
  <si>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</si>
  <si>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</si>
  <si>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</si>
  <si>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</si>
  <si>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</si>
  <si>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</si>
  <si>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</si>
  <si>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</si>
  <si>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</si>
  <si>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</si>
  <si>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</si>
  <si>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</si>
  <si>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</si>
  <si>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</si>
  <si>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</si>
  <si>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</si>
  <si>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</si>
  <si>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</si>
  <si>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</si>
  <si>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</si>
  <si>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</si>
  <si>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</si>
  <si>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</si>
  <si>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</si>
  <si>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</si>
  <si>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</si>
  <si>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</si>
  <si>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</si>
  <si>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</si>
  <si>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</si>
  <si>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</si>
  <si>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</si>
  <si>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</si>
  <si>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</si>
  <si>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</si>
  <si>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</si>
  <si>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</si>
  <si>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</si>
  <si>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</si>
  <si>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</si>
  <si>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</si>
  <si>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</si>
  <si>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</si>
  <si>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</si>
  <si>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</si>
  <si>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</si>
  <si>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</si>
  <si>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</si>
  <si>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</si>
  <si>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</si>
  <si>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</si>
  <si>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</si>
  <si>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</si>
  <si>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</si>
  <si>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</si>
  <si>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</si>
  <si>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</si>
  <si>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</si>
  <si>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</si>
  <si>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</si>
  <si>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</si>
  <si>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</si>
  <si>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</si>
  <si>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</si>
  <si>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</si>
  <si>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</si>
  <si>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</si>
  <si>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</si>
  <si>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</si>
  <si>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</si>
  <si>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</si>
  <si>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</si>
  <si>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</si>
  <si>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</si>
  <si>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</si>
  <si>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</si>
  <si>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</si>
  <si>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</si>
  <si>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</si>
  <si>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</si>
  <si>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</si>
  <si>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</si>
  <si>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</si>
  <si>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</si>
  <si>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</si>
  <si>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</si>
  <si>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</si>
  <si>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</si>
  <si>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</si>
  <si>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</si>
  <si>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</si>
  <si>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</si>
  <si>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</si>
  <si>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</si>
  <si>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</si>
  <si>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</si>
  <si>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</si>
  <si>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</si>
  <si>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</si>
  <si>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</si>
  <si>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</si>
  <si>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</si>
  <si>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</si>
  <si>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</si>
  <si>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</si>
  <si>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</si>
  <si>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</si>
  <si>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</si>
  <si>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</si>
  <si>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</si>
  <si>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</si>
  <si>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</si>
  <si>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</si>
  <si>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</si>
  <si>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</si>
  <si>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</si>
  <si>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</si>
  <si>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</si>
  <si>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</si>
  <si>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</si>
  <si>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</si>
  <si>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</si>
  <si>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</si>
  <si>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</si>
  <si>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</si>
  <si>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</si>
  <si>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</si>
  <si>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</si>
  <si>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</si>
  <si>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</si>
  <si>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</si>
  <si>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</si>
  <si>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</si>
  <si>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</si>
  <si>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</si>
  <si>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</si>
  <si>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</si>
  <si>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</si>
  <si>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</si>
  <si>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</si>
  <si>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</si>
  <si>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</si>
  <si>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</si>
  <si>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</si>
  <si>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</si>
  <si>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</si>
  <si>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</si>
  <si>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</si>
  <si>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</si>
  <si>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</si>
  <si>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</si>
  <si>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</si>
  <si>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</si>
  <si>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</si>
  <si>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</si>
  <si>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</si>
  <si>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</si>
  <si>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</si>
  <si>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</si>
  <si>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</si>
  <si>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</si>
  <si>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</si>
  <si>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</si>
  <si>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</si>
  <si>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</si>
  <si>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</si>
  <si>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</si>
  <si>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</si>
  <si>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</si>
  <si>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</si>
  <si>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</si>
  <si>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</si>
  <si>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</si>
  <si>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</si>
  <si>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</si>
  <si>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</si>
  <si>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</si>
  <si>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</si>
  <si>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</si>
  <si>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</si>
  <si>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</si>
  <si>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</si>
  <si>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</si>
  <si>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</si>
  <si>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</si>
  <si>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</si>
  <si>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</si>
  <si>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</si>
  <si>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</si>
  <si>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</si>
  <si>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</si>
  <si>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</si>
  <si>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</si>
  <si>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</si>
  <si>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</si>
  <si>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</si>
  <si>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</si>
  <si>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</si>
  <si>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</si>
  <si>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</si>
  <si>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</si>
  <si>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</si>
  <si>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</si>
  <si>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</si>
  <si>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</si>
  <si>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</si>
  <si>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</si>
  <si>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</si>
  <si>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</si>
  <si>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</si>
  <si>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</si>
  <si>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</si>
  <si>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</si>
  <si>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</si>
  <si>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</si>
  <si>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</si>
  <si>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</si>
  <si>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</si>
  <si>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</si>
  <si>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</si>
  <si>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</si>
  <si>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</si>
  <si>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</si>
  <si>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</si>
  <si>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</si>
  <si>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</si>
  <si>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</si>
  <si>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</si>
  <si>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</si>
  <si>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</si>
  <si>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</si>
  <si>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</si>
  <si>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</si>
  <si>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</si>
  <si>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</si>
  <si>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</si>
  <si>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</si>
  <si>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</si>
  <si>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</si>
  <si>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</si>
  <si>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</si>
  <si>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</si>
  <si>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</si>
  <si>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</si>
  <si>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</si>
  <si>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</si>
  <si>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</si>
  <si>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</si>
  <si>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</si>
  <si>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</si>
  <si>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</si>
  <si>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</si>
  <si>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</si>
  <si>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</si>
  <si>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</si>
  <si>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</si>
  <si>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</si>
  <si>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</si>
  <si>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</si>
  <si>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</si>
  <si>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</si>
  <si>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</si>
  <si>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</si>
  <si>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</si>
  <si>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</si>
  <si>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</si>
  <si>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</si>
  <si>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</si>
  <si>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</si>
  <si>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</si>
  <si>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</si>
  <si>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</si>
  <si>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</si>
  <si>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</si>
  <si>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</si>
  <si>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</si>
  <si>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</si>
  <si>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</si>
  <si>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</si>
  <si>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</si>
  <si>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</si>
  <si>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</si>
  <si>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</si>
  <si>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</si>
  <si>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</si>
  <si>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</si>
  <si>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</si>
  <si>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</si>
  <si>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</si>
  <si>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</si>
  <si>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</si>
  <si>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</si>
  <si>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</si>
  <si>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</si>
  <si>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</si>
  <si>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</si>
  <si>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</si>
  <si>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</si>
  <si>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</si>
  <si>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</si>
  <si>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</si>
  <si>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</si>
  <si>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</si>
  <si>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</si>
  <si>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</si>
  <si>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</si>
  <si>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</si>
  <si>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</si>
  <si>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</si>
  <si>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</si>
  <si>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</si>
  <si>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</si>
  <si>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</si>
  <si>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</si>
  <si>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</si>
  <si>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</si>
  <si>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</si>
  <si>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</si>
  <si>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</si>
  <si>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</si>
  <si>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</si>
  <si>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</si>
  <si>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</si>
  <si>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</si>
  <si>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</si>
  <si>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</si>
  <si>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</si>
  <si>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</si>
  <si>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</si>
  <si>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</si>
  <si>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</si>
  <si>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</si>
  <si>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</si>
  <si>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</si>
  <si>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</si>
  <si>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</si>
  <si>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</si>
  <si>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</si>
  <si>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</si>
  <si>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</si>
  <si>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</si>
  <si>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</si>
  <si>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</si>
  <si>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</si>
  <si>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</si>
  <si>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</si>
  <si>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</si>
  <si>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</si>
  <si>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</si>
  <si>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</si>
  <si>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</si>
  <si>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</si>
  <si>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</si>
  <si>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</si>
  <si>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</si>
  <si>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</si>
  <si>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</si>
  <si>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</si>
  <si>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</si>
  <si>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</si>
  <si>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</si>
  <si>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</si>
  <si>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</si>
  <si>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</si>
  <si>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</si>
  <si>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</si>
  <si>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</si>
  <si>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</si>
  <si>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</si>
  <si>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</si>
  <si>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</si>
  <si>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</si>
  <si>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</si>
  <si>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</si>
  <si>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</si>
  <si>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</si>
  <si>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</si>
  <si>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</si>
  <si>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</si>
  <si>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</si>
  <si>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</si>
  <si>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</si>
  <si>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</si>
  <si>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</si>
  <si>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</si>
  <si>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</si>
  <si>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</si>
  <si>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</si>
  <si>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</si>
  <si>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</si>
  <si>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</si>
  <si>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</si>
  <si>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</si>
  <si>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</si>
  <si>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</si>
  <si>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</si>
  <si>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</si>
  <si>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</si>
  <si>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</si>
  <si>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</si>
  <si>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</si>
  <si>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</si>
  <si>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</si>
  <si>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</si>
  <si>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</si>
  <si>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</si>
  <si>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</si>
  <si>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</si>
  <si>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</si>
  <si>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</si>
  <si>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</si>
  <si>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</si>
  <si>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</si>
  <si>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</si>
  <si>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</si>
  <si>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</si>
  <si>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</si>
  <si>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</si>
  <si>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</si>
  <si>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</si>
  <si>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</si>
  <si>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</si>
  <si>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</si>
  <si>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</si>
  <si>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</si>
  <si>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</si>
  <si>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</si>
  <si>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</si>
  <si>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</si>
  <si>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</si>
  <si>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</si>
  <si>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</si>
  <si>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</si>
  <si>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</si>
  <si>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</si>
  <si>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</si>
  <si>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</si>
  <si>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</si>
  <si>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</si>
  <si>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</si>
  <si>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</si>
  <si>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</si>
  <si>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</si>
  <si>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</si>
  <si>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</si>
  <si>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</si>
  <si>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</si>
  <si>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</si>
  <si>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</si>
  <si>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</si>
  <si>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</si>
  <si>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</si>
  <si>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</si>
  <si>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</si>
  <si>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</si>
  <si>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</si>
  <si>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</si>
  <si>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</si>
  <si>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</si>
  <si>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</si>
  <si>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</si>
  <si>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</si>
  <si>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</si>
  <si>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</si>
  <si>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</si>
  <si>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</si>
  <si>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</si>
  <si>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</si>
  <si>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</si>
  <si>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</si>
  <si>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</si>
  <si>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</si>
  <si>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</si>
  <si>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</si>
  <si>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</si>
  <si>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</si>
  <si>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</si>
  <si>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</si>
  <si>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</si>
  <si>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</si>
  <si>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</si>
  <si>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</si>
  <si>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</si>
  <si>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</si>
  <si>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</si>
  <si>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</si>
  <si>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</si>
  <si>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</si>
  <si>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</si>
  <si>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</si>
  <si>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</si>
  <si>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</si>
  <si>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</si>
  <si>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</si>
  <si>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</si>
  <si>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</si>
  <si>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</si>
  <si>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</si>
  <si>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</si>
  <si>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</si>
  <si>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</si>
  <si>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</si>
  <si>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</si>
  <si>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</si>
  <si>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</si>
  <si>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</si>
  <si>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</si>
  <si>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</si>
  <si>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</si>
  <si>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</si>
  <si>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</si>
  <si>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</si>
  <si>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</si>
  <si>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</si>
  <si>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</si>
  <si>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</si>
  <si>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</si>
  <si>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</si>
  <si>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</si>
  <si>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</si>
  <si>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</si>
  <si>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</si>
  <si>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</si>
  <si>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</si>
  <si>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</si>
  <si>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</si>
  <si>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</si>
  <si>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</si>
  <si>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</si>
  <si>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</si>
  <si>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</si>
  <si>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</si>
  <si>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</si>
  <si>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</si>
  <si>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</si>
  <si>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</si>
  <si>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</si>
  <si>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</si>
  <si>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</si>
  <si>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</si>
  <si>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</si>
  <si>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</si>
  <si>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</si>
  <si>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</si>
  <si>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</si>
  <si>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</si>
  <si>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</si>
  <si>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</si>
  <si>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</si>
  <si>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</si>
  <si>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</si>
  <si>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</si>
  <si>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</si>
  <si>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</si>
  <si>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</si>
  <si>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</si>
  <si>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</si>
  <si>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</si>
  <si>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</si>
  <si>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</si>
  <si>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</si>
  <si>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</si>
  <si>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</si>
  <si>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</si>
  <si>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</si>
  <si>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</si>
  <si>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</si>
  <si>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</si>
  <si>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</si>
  <si>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</si>
  <si>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</si>
  <si>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</si>
  <si>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</si>
  <si>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</si>
  <si>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</si>
  <si>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</si>
  <si>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</si>
  <si>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</si>
  <si>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</si>
  <si>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</si>
  <si>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</si>
  <si>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</si>
  <si>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</si>
  <si>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</si>
  <si>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</si>
  <si>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</si>
  <si>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</si>
  <si>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</si>
  <si>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</si>
  <si>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</si>
  <si>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</si>
  <si>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</si>
  <si>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</si>
  <si>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</si>
  <si>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</si>
  <si>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</si>
  <si>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</si>
  <si>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</si>
  <si>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</si>
  <si>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</si>
  <si>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</si>
  <si>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</si>
  <si>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</si>
  <si>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</si>
  <si>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</si>
  <si>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</si>
  <si>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</si>
  <si>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</si>
  <si>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</si>
  <si>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</si>
  <si>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</si>
  <si>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</si>
  <si>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</si>
  <si>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</si>
  <si>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</si>
  <si>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</si>
  <si>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</si>
  <si>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</si>
  <si>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</si>
  <si>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</si>
  <si>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</si>
  <si>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</si>
  <si>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</si>
  <si>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</si>
  <si>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</si>
  <si>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</si>
  <si>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</si>
  <si>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</si>
  <si>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</si>
  <si>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</si>
  <si>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</si>
  <si>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</si>
  <si>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</si>
  <si>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</si>
  <si>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</si>
  <si>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</si>
  <si>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</si>
  <si>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</si>
  <si>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</si>
  <si>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</si>
  <si>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</si>
  <si>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</si>
  <si>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</si>
  <si>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</si>
  <si>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</si>
  <si>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</si>
  <si>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</si>
  <si>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</si>
  <si>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</si>
  <si>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</si>
  <si>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</si>
  <si>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</si>
  <si>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</si>
  <si>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</si>
  <si>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</si>
  <si>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</si>
  <si>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</si>
  <si>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</si>
  <si>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</si>
  <si>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</si>
  <si>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</si>
  <si>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</si>
  <si>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</si>
  <si>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</si>
  <si>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</si>
  <si>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</si>
  <si>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</si>
  <si>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</si>
  <si>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</si>
  <si>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</si>
  <si>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</si>
  <si>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</si>
  <si>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</si>
  <si>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</si>
  <si>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</si>
  <si>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</si>
  <si>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</si>
  <si>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</si>
  <si>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</si>
  <si>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</si>
  <si>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</si>
  <si>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</si>
  <si>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</si>
  <si>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</si>
  <si>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</si>
  <si>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</si>
  <si>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</si>
  <si>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</si>
  <si>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</si>
  <si>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</si>
  <si>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</si>
  <si>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</si>
  <si>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</si>
  <si>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</si>
  <si>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</si>
  <si>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</si>
  <si>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</si>
  <si>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</si>
  <si>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</si>
  <si>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</si>
  <si>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</si>
  <si>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</si>
  <si>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</si>
  <si>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</si>
  <si>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</si>
  <si>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</si>
  <si>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</si>
  <si>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</si>
  <si>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</si>
  <si>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</si>
  <si>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</si>
  <si>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</si>
  <si>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</si>
  <si>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</si>
  <si>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</si>
  <si>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</si>
  <si>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</si>
  <si>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</si>
  <si>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</si>
  <si>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</si>
  <si>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</si>
  <si>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</si>
  <si>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</si>
  <si>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</si>
  <si>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</si>
  <si>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</si>
  <si>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</si>
  <si>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</si>
  <si>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</si>
  <si>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</si>
  <si>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</si>
  <si>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</si>
  <si>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</si>
  <si>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</si>
  <si>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</si>
  <si>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</si>
  <si>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</si>
  <si>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</si>
  <si>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</si>
  <si>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</si>
  <si>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</si>
  <si>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</si>
  <si>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</si>
  <si>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</si>
  <si>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</si>
  <si>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</si>
  <si>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</si>
  <si>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</si>
  <si>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</si>
  <si>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</si>
  <si>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</si>
  <si>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</si>
  <si>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</si>
  <si>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</si>
  <si>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</si>
  <si>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</si>
  <si>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</si>
  <si>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</si>
  <si>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</si>
  <si>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</si>
  <si>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</si>
  <si>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</si>
  <si>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</si>
  <si>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</si>
  <si>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</si>
  <si>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</si>
  <si>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</si>
  <si>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</si>
  <si>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</si>
  <si>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</si>
  <si>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</si>
  <si>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</si>
  <si>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</si>
  <si>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</si>
  <si>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</si>
  <si>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</si>
  <si>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</si>
  <si>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</si>
  <si>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</si>
  <si>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</si>
  <si>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</si>
  <si>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</si>
  <si>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</si>
  <si>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</si>
  <si>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</si>
  <si>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</si>
  <si>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</si>
  <si>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</si>
  <si>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</si>
  <si>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</si>
  <si>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</si>
  <si>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</si>
  <si>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</si>
  <si>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</si>
  <si>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</si>
  <si>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</si>
  <si>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</si>
  <si>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</si>
  <si>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</si>
  <si>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</si>
  <si>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</si>
  <si>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</si>
  <si>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</si>
  <si>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</si>
  <si>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</si>
  <si>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</si>
  <si>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</si>
  <si>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</si>
  <si>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</si>
  <si>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</si>
  <si>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</si>
  <si>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</si>
  <si>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</si>
  <si>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</si>
  <si>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</si>
  <si>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</si>
  <si>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</si>
  <si>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</si>
  <si>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</si>
  <si>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</si>
  <si>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</si>
  <si>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</si>
  <si>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</si>
  <si>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</si>
  <si>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</si>
  <si>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</si>
  <si>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</si>
  <si>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</si>
  <si>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</si>
  <si>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</si>
  <si>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</si>
  <si>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</si>
  <si>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</si>
  <si>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</si>
  <si>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</si>
  <si>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</si>
  <si>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</si>
  <si>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</si>
  <si>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</si>
  <si>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</si>
  <si>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</si>
  <si>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</si>
  <si>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</si>
  <si>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</si>
  <si>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</si>
  <si>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</si>
  <si>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</si>
  <si>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</si>
  <si>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</si>
  <si>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</si>
  <si>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</si>
  <si>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</si>
  <si>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</si>
  <si>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</si>
  <si>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</si>
  <si>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</si>
  <si>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</si>
  <si>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</si>
  <si>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</si>
  <si>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</si>
  <si>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</si>
  <si>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</si>
  <si>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</si>
  <si>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</si>
  <si>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</si>
  <si>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</si>
  <si>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</si>
  <si>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</si>
  <si>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</si>
  <si>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</si>
  <si>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</si>
  <si>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</si>
  <si>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</si>
  <si>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</si>
  <si>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</si>
  <si>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</si>
  <si>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</si>
  <si>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</si>
  <si>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</si>
  <si>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</si>
  <si>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</si>
  <si>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</si>
  <si>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</si>
  <si>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</si>
  <si>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</si>
  <si>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</si>
  <si>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</si>
  <si>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</si>
  <si>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</si>
  <si>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</si>
  <si>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</si>
  <si>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</si>
  <si>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</si>
  <si>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</si>
  <si>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</si>
  <si>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</si>
  <si>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</si>
  <si>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</si>
  <si>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</si>
  <si>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</si>
  <si>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</si>
  <si>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</si>
  <si>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</si>
  <si>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</si>
  <si>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</si>
  <si>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</si>
  <si>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</si>
  <si>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</si>
  <si>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</si>
  <si>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</si>
  <si>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</si>
  <si>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</si>
  <si>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</si>
  <si>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</si>
  <si>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</si>
  <si>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</si>
  <si>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</si>
  <si>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</si>
  <si>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</si>
  <si>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</si>
  <si>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</si>
  <si>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</si>
  <si>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</si>
  <si>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</si>
  <si>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</si>
  <si>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</si>
  <si>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</si>
  <si>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</si>
  <si>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</si>
  <si>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</si>
  <si>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</si>
  <si>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</si>
  <si>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</si>
  <si>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</si>
  <si>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</si>
  <si>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</si>
  <si>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</si>
  <si>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</si>
  <si>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</si>
  <si>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</si>
  <si>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</si>
  <si>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</si>
  <si>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</si>
  <si>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</si>
  <si>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</si>
  <si>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</si>
  <si>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</si>
  <si>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</si>
  <si>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</si>
  <si>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</si>
  <si>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</si>
  <si>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</si>
  <si>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</si>
  <si>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</si>
  <si>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</si>
  <si>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</si>
  <si>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</si>
  <si>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</si>
  <si>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</si>
  <si>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</si>
  <si>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</si>
  <si>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</si>
  <si>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</si>
  <si>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</si>
  <si>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</si>
  <si>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</si>
  <si>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</si>
  <si>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</si>
  <si>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</si>
  <si>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</si>
  <si>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</si>
  <si>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</si>
  <si>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</si>
  <si>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</si>
  <si>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</si>
  <si>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</si>
  <si>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</si>
  <si>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</si>
  <si>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</si>
  <si>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</si>
  <si>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</si>
  <si>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</si>
  <si>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</si>
  <si>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</si>
  <si>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</si>
  <si>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</si>
  <si>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</si>
  <si>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</si>
  <si>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</si>
  <si>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</si>
  <si>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</si>
  <si>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</si>
  <si>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</si>
  <si>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</si>
  <si>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</si>
  <si>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</si>
  <si>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</si>
  <si>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</si>
  <si>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</si>
  <si>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</si>
  <si>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</si>
  <si>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</si>
  <si>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</si>
  <si>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</si>
  <si>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</si>
  <si>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</si>
  <si>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</si>
  <si>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</si>
  <si>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</si>
  <si>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</si>
  <si>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</si>
  <si>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</si>
  <si>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</si>
  <si>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</si>
  <si>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</si>
  <si>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</si>
  <si>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</si>
  <si>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</si>
  <si>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</si>
  <si>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</si>
  <si>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</si>
  <si>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</si>
  <si>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</si>
  <si>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</si>
  <si>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</si>
  <si>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</si>
  <si>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</si>
  <si>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</si>
  <si>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</si>
  <si>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</si>
  <si>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</si>
  <si>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</si>
  <si>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</si>
  <si>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</si>
  <si>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</si>
  <si>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</si>
  <si>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</si>
  <si>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</si>
  <si>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</si>
  <si>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</si>
  <si>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</si>
  <si>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</si>
  <si>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</si>
  <si>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</si>
  <si>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</si>
  <si>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</si>
  <si>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</si>
  <si>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</si>
  <si>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</si>
  <si>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</si>
  <si>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</si>
  <si>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</si>
  <si>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</si>
  <si>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</si>
  <si>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</si>
  <si>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</si>
  <si>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</si>
  <si>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</si>
  <si>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</si>
  <si>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</si>
  <si>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</si>
  <si>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</si>
  <si>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</si>
  <si>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</si>
  <si>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</si>
  <si>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</si>
  <si>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</si>
  <si>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</si>
  <si>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</si>
  <si>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</si>
  <si>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</si>
  <si>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</si>
  <si>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</si>
  <si>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</si>
  <si>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</si>
  <si>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</si>
  <si>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</si>
  <si>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</si>
  <si>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</si>
  <si>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</si>
  <si>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</si>
  <si>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</si>
  <si>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</si>
  <si>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</si>
  <si>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</si>
  <si>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</si>
  <si>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</si>
  <si>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</si>
  <si>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</si>
  <si>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</si>
  <si>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</si>
  <si>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</si>
  <si>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</si>
  <si>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</si>
  <si>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</si>
  <si>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</si>
  <si>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</si>
  <si>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</si>
  <si>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</si>
  <si>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</si>
  <si>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</si>
  <si>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</si>
  <si>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</si>
  <si>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</si>
  <si>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</si>
  <si>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</si>
  <si>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</si>
  <si>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</si>
  <si>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</si>
  <si>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</si>
  <si>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</si>
  <si>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</si>
  <si>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</si>
  <si>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</si>
  <si>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</si>
  <si>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</si>
  <si>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</si>
  <si>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</si>
  <si>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</si>
  <si>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</si>
  <si>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</si>
  <si>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</si>
  <si>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</si>
  <si>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</si>
  <si>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</si>
  <si>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</si>
  <si>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</si>
  <si>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</si>
  <si>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</si>
  <si>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</si>
  <si>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</si>
  <si>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</si>
  <si>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</si>
  <si>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</si>
  <si>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</si>
  <si>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</si>
  <si>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</si>
  <si>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</si>
  <si>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</si>
  <si>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</si>
  <si>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</si>
  <si>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</si>
  <si>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</si>
  <si>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</si>
  <si>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</si>
  <si>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</si>
  <si>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</si>
  <si>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</si>
  <si>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</si>
  <si>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</si>
  <si>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</si>
  <si>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</si>
  <si>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</si>
  <si>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</si>
  <si>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</si>
  <si>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</si>
  <si>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</si>
  <si>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</si>
  <si>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</si>
  <si>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</si>
  <si>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</si>
  <si>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</si>
  <si>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</si>
  <si>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</si>
  <si>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</si>
  <si>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</si>
  <si>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</si>
  <si>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</si>
  <si>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</si>
  <si>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</si>
  <si>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</si>
  <si>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</si>
  <si>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</si>
  <si>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</si>
  <si>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</si>
  <si>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</si>
  <si>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</si>
  <si>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</si>
  <si>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</si>
  <si>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</si>
  <si>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</si>
  <si>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</si>
  <si>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</si>
  <si>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</si>
  <si>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</si>
  <si>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</si>
  <si>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</si>
  <si>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</si>
  <si>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</si>
  <si>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</si>
  <si>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</si>
  <si>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</si>
  <si>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</si>
  <si>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</si>
  <si>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</si>
  <si>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</si>
  <si>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</si>
  <si>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</si>
  <si>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</si>
  <si>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</si>
  <si>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</si>
  <si>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</si>
  <si>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</si>
  <si>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</si>
  <si>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</si>
  <si>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</si>
  <si>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</si>
  <si>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</si>
  <si>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</si>
  <si>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</si>
  <si>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</si>
  <si>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</si>
  <si>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</si>
  <si>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</si>
  <si>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</si>
  <si>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</si>
  <si>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</si>
  <si>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</si>
  <si>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</si>
  <si>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</si>
  <si>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</si>
  <si>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</si>
  <si>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</si>
  <si>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</si>
  <si>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</si>
  <si>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</si>
  <si>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</si>
  <si>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</si>
  <si>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</si>
  <si>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</si>
  <si>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</si>
  <si>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</si>
  <si>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</si>
  <si>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</si>
  <si>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</si>
  <si>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</si>
  <si>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</si>
  <si>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</si>
  <si>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</si>
  <si>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</si>
  <si>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</si>
  <si>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</si>
  <si>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</si>
  <si>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</si>
  <si>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</si>
  <si>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</si>
  <si>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</si>
  <si>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</si>
  <si>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</si>
  <si>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</si>
  <si>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</si>
  <si>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</si>
  <si>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</si>
  <si>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</si>
  <si>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</si>
  <si>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</si>
  <si>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</si>
  <si>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</si>
  <si>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</si>
  <si>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</si>
  <si>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</si>
  <si>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</si>
  <si>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</si>
  <si>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</si>
  <si>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</si>
  <si>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</si>
  <si>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</si>
  <si>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</si>
  <si>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</si>
  <si>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</si>
  <si>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</si>
  <si>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</si>
  <si>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</si>
  <si>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</si>
  <si>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</si>
  <si>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</si>
  <si>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</si>
  <si>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</si>
  <si>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</si>
  <si>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</si>
  <si>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</si>
  <si>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</si>
  <si>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</si>
  <si>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</si>
  <si>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</si>
  <si>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</si>
  <si>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</si>
  <si>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</si>
  <si>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</si>
  <si>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</si>
  <si>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</si>
  <si>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</si>
  <si>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</si>
  <si>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</si>
  <si>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</si>
  <si>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</si>
  <si>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</si>
  <si>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</si>
  <si>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</si>
  <si>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</si>
  <si>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</si>
  <si>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</si>
  <si>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</si>
  <si>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</si>
  <si>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</si>
  <si>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</si>
  <si>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</si>
  <si>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</si>
  <si>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</si>
  <si>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</si>
  <si>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</si>
  <si>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</si>
  <si>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</si>
  <si>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</si>
  <si>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</si>
  <si>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</si>
  <si>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</si>
  <si>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</si>
  <si>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</si>
  <si>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</si>
  <si>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</si>
  <si>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</si>
  <si>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</si>
  <si>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</si>
  <si>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</si>
  <si>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</si>
  <si>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</si>
  <si>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</si>
  <si>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</si>
  <si>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</si>
  <si>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</si>
  <si>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</si>
  <si>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</si>
  <si>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</si>
  <si>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</si>
  <si>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</si>
  <si>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</si>
  <si>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</si>
  <si>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</si>
  <si>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</si>
  <si>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</si>
  <si>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</si>
  <si>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</si>
  <si>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</si>
  <si>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</si>
  <si>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</si>
  <si>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</si>
  <si>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</si>
  <si>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</si>
  <si>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</si>
  <si>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</si>
  <si>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</si>
  <si>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</si>
  <si>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</si>
  <si>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</si>
  <si>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</si>
  <si>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</si>
  <si>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</si>
  <si>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</si>
  <si>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</si>
  <si>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</si>
  <si>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</si>
  <si>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</si>
  <si>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</si>
  <si>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</si>
  <si>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</si>
  <si>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</si>
  <si>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</si>
  <si>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</si>
  <si>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</si>
  <si>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</si>
  <si>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</si>
  <si>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</si>
  <si>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</si>
  <si>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</si>
  <si>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</si>
  <si>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</si>
  <si>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</si>
  <si>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</si>
  <si>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</si>
  <si>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</si>
  <si>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</si>
  <si>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</si>
  <si>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</si>
  <si>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</si>
  <si>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</si>
  <si>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</si>
  <si>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</si>
  <si>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</si>
  <si>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</si>
  <si>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</si>
  <si>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</si>
  <si>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</si>
  <si>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</si>
  <si>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</si>
  <si>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</si>
  <si>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</si>
  <si>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</si>
  <si>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</si>
  <si>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</si>
  <si>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</si>
  <si>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</si>
  <si>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</si>
  <si>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</si>
  <si>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</si>
  <si>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</si>
  <si>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</si>
  <si>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</si>
  <si>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</si>
  <si>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</si>
  <si>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</si>
  <si>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</si>
  <si>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</si>
  <si>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</si>
  <si>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</si>
  <si>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</si>
  <si>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</si>
  <si>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</si>
  <si>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</si>
  <si>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</si>
  <si>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</si>
  <si>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</si>
  <si>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</si>
  <si>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</si>
  <si>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</si>
  <si>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</si>
  <si>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</si>
  <si>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</si>
  <si>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</si>
  <si>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</si>
  <si>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</si>
  <si>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</si>
  <si>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</si>
  <si>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</si>
  <si>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</si>
  <si>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</si>
  <si>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</si>
  <si>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</si>
  <si>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</si>
  <si>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</si>
  <si>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</si>
  <si>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</si>
  <si>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</si>
  <si>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</si>
  <si>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</si>
  <si>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</si>
  <si>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</si>
  <si>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</si>
  <si>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</si>
  <si>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</si>
  <si>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</si>
  <si>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</si>
  <si>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</si>
  <si>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</si>
  <si>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</si>
  <si>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</si>
  <si>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</si>
  <si>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</si>
  <si>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</si>
  <si>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</si>
  <si>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</si>
  <si>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</si>
  <si>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</si>
  <si>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</si>
  <si>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</si>
  <si>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</si>
  <si>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</si>
  <si>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</si>
  <si>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</si>
  <si>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</si>
  <si>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</si>
  <si>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</si>
  <si>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</si>
  <si>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</si>
  <si>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</si>
  <si>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</si>
  <si>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</si>
  <si>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</si>
  <si>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</si>
  <si>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</si>
  <si>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</si>
  <si>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</si>
  <si>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</si>
  <si>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</si>
  <si>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</si>
  <si>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</si>
  <si>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</si>
  <si>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</si>
  <si>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</si>
  <si>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</si>
  <si>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</si>
  <si>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</si>
  <si>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</si>
  <si>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</si>
  <si>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</si>
  <si>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</si>
  <si>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</si>
  <si>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</si>
  <si>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</si>
  <si>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</si>
  <si>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</si>
  <si>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</si>
  <si>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</si>
  <si>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</si>
  <si>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</si>
  <si>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</si>
  <si>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</si>
  <si>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</si>
  <si>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</si>
  <si>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</si>
  <si>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</si>
  <si>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</si>
  <si>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</si>
  <si>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</si>
  <si>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</si>
  <si>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</si>
  <si>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</si>
  <si>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</si>
  <si>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</si>
  <si>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</si>
  <si>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</si>
  <si>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</si>
  <si>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</si>
  <si>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</si>
  <si>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</si>
  <si>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</si>
  <si>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</si>
  <si>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</si>
  <si>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</si>
  <si>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</si>
  <si>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</si>
  <si>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</si>
  <si>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</si>
  <si>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</si>
  <si>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</si>
  <si>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</si>
  <si>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</si>
  <si>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</si>
  <si>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</si>
  <si>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</si>
  <si>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</si>
  <si>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</si>
  <si>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</si>
  <si>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</si>
  <si>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</si>
  <si>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</si>
  <si>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</si>
  <si>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</si>
  <si>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</si>
  <si>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</si>
  <si>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</si>
  <si>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</si>
  <si>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</si>
  <si>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</si>
  <si>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</si>
  <si>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</si>
  <si>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</si>
  <si>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</si>
  <si>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</si>
  <si>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</si>
  <si>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</si>
  <si>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</si>
  <si>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</si>
  <si>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</si>
  <si>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</si>
  <si>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</si>
  <si>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</si>
  <si>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</si>
  <si>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</si>
  <si>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</si>
  <si>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</si>
  <si>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</si>
  <si>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</si>
  <si>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</si>
  <si>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</si>
  <si>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</si>
  <si>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</si>
  <si>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</si>
  <si>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</si>
  <si>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</si>
  <si>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</si>
  <si>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</si>
  <si>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</si>
  <si>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</si>
  <si>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</si>
  <si>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</si>
  <si>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</si>
  <si>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</si>
  <si>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</si>
  <si>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</si>
  <si>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</si>
  <si>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</si>
  <si>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</si>
  <si>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</si>
  <si>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</si>
  <si>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</si>
  <si>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</si>
  <si>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</si>
  <si>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</si>
  <si>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</si>
  <si>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</si>
  <si>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</si>
  <si>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</si>
  <si>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</si>
  <si>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</si>
  <si>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</si>
  <si>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</si>
  <si>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</si>
  <si>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</si>
  <si>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</si>
  <si>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</si>
  <si>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</si>
  <si>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</si>
  <si>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</si>
  <si>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</si>
  <si>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</si>
  <si>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</si>
  <si>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</si>
  <si>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</si>
  <si>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</si>
  <si>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</si>
  <si>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</si>
  <si>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</si>
  <si>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</si>
  <si>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</si>
  <si>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</si>
  <si>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</si>
  <si>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</si>
  <si>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</si>
  <si>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</si>
  <si>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</si>
  <si>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</si>
  <si>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</si>
  <si>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</si>
  <si>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</si>
  <si>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</si>
  <si>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</si>
  <si>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</si>
  <si>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</si>
  <si>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</si>
  <si>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</si>
  <si>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</si>
  <si>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</si>
  <si>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</si>
  <si>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</si>
  <si>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</si>
  <si>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</si>
  <si>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</si>
  <si>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</si>
  <si>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</si>
  <si>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</si>
  <si>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</si>
  <si>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</si>
  <si>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</si>
  <si>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</si>
  <si>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</si>
  <si>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</si>
  <si>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</si>
  <si>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</si>
  <si>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</si>
  <si>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</si>
  <si>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</si>
  <si>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</si>
  <si>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</si>
  <si>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</si>
  <si>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</si>
  <si>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</si>
  <si>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</si>
  <si>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</si>
  <si>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</si>
  <si>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</si>
  <si>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</si>
  <si>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</si>
  <si>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</si>
  <si>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</si>
  <si>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</si>
  <si>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</si>
  <si>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</si>
  <si>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</si>
  <si>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</si>
  <si>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</si>
  <si>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</si>
  <si>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</si>
  <si>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</si>
  <si>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</si>
  <si>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</si>
  <si>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</si>
  <si>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</si>
  <si>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</si>
  <si>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</si>
  <si>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</si>
  <si>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</si>
  <si>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</si>
  <si>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</si>
  <si>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</si>
  <si>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</si>
  <si>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</si>
  <si>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</si>
  <si>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</si>
  <si>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</si>
  <si>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</si>
  <si>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</si>
  <si>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</si>
  <si>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</si>
  <si>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</si>
  <si>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</si>
  <si>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</si>
  <si>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</si>
  <si>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</si>
  <si>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</si>
  <si>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</si>
  <si>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</si>
  <si>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</si>
  <si>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</si>
  <si>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</si>
  <si>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</si>
  <si>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</si>
  <si>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</si>
  <si>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</si>
  <si>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</si>
  <si>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</si>
  <si>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</si>
  <si>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</si>
  <si>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</si>
  <si>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</si>
  <si>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</si>
  <si>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</si>
  <si>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</si>
  <si>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</si>
  <si>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</si>
  <si>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</si>
  <si>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</si>
  <si>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</si>
  <si>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</si>
  <si>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</si>
  <si>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</si>
  <si>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</si>
  <si>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</si>
  <si>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</si>
  <si>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</si>
  <si>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</si>
  <si>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</si>
  <si>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</si>
  <si>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</si>
  <si>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</si>
  <si>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</si>
  <si>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</si>
  <si>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</si>
  <si>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</si>
  <si>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</si>
  <si>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</si>
  <si>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</si>
  <si>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</si>
  <si>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</si>
  <si>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</si>
  <si>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</si>
  <si>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</si>
  <si>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</si>
  <si>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</si>
  <si>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</si>
  <si>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</si>
  <si>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</si>
  <si>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</si>
  <si>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</si>
  <si>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</si>
  <si>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</si>
  <si>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</si>
  <si>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</si>
  <si>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</si>
  <si>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</si>
  <si>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</si>
  <si>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</si>
  <si>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</si>
  <si>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</si>
  <si>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</si>
  <si>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</si>
  <si>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</si>
  <si>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</si>
  <si>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</si>
  <si>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</si>
  <si>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</si>
  <si>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</si>
  <si>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</si>
  <si>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</si>
  <si>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</si>
  <si>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</si>
  <si>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</si>
  <si>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</si>
  <si>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</si>
  <si>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</si>
  <si>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</si>
  <si>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</si>
  <si>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</si>
  <si>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</si>
  <si>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</si>
  <si>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</si>
  <si>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</si>
  <si>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</si>
  <si>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</si>
  <si>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</si>
  <si>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</si>
  <si>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</si>
  <si>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</si>
  <si>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</si>
  <si>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</si>
  <si>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</si>
  <si>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</si>
  <si>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</si>
  <si>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</si>
  <si>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</si>
  <si>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</si>
  <si>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</si>
  <si>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</si>
  <si>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</si>
  <si>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</si>
  <si>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</si>
  <si>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</si>
  <si>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</si>
  <si>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</si>
  <si>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</si>
  <si>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</si>
  <si>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</si>
  <si>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</si>
  <si>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</si>
  <si>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</si>
  <si>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</si>
  <si>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</si>
  <si>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</si>
  <si>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</si>
  <si>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</si>
  <si>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</si>
  <si>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</si>
  <si>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</si>
  <si>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</si>
  <si>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</si>
  <si>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</si>
  <si>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</si>
  <si>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</si>
  <si>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</si>
  <si>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</si>
  <si>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</si>
  <si>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</si>
  <si>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</si>
  <si>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</si>
  <si>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</si>
  <si>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</si>
  <si>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</si>
  <si>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</si>
  <si>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</si>
  <si>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</si>
  <si>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</si>
  <si>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</si>
  <si>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</si>
  <si>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</si>
  <si>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</si>
  <si>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</si>
  <si>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</si>
  <si>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</si>
  <si>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</si>
  <si>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</si>
  <si>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</si>
  <si>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</si>
  <si>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</si>
  <si>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</si>
  <si>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</si>
  <si>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</si>
  <si>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</si>
  <si>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</si>
  <si>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</si>
  <si>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</si>
  <si>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</si>
  <si>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</si>
  <si>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</si>
  <si>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</si>
  <si>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</si>
  <si>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</si>
  <si>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</si>
  <si>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</si>
  <si>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</si>
  <si>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</si>
  <si>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</si>
  <si>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</si>
  <si>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</si>
  <si>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</si>
  <si>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</si>
  <si>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</si>
  <si>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</si>
  <si>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</si>
  <si>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</si>
  <si>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</si>
  <si>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</si>
  <si>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</si>
  <si>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</si>
  <si>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</si>
  <si>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</si>
  <si>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</si>
  <si>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</si>
  <si>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</si>
  <si>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</si>
  <si>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</si>
  <si>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</si>
  <si>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</si>
  <si>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</si>
  <si>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</si>
  <si>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</si>
  <si>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</si>
  <si>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</si>
  <si>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</si>
  <si>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</si>
  <si>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</si>
  <si>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</si>
  <si>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</si>
  <si>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</si>
  <si>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</si>
  <si>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</si>
  <si>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</si>
  <si>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</si>
  <si>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</si>
  <si>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</si>
  <si>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</si>
  <si>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</si>
  <si>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</si>
  <si>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</si>
  <si>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</si>
  <si>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</si>
  <si>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</si>
  <si>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</si>
  <si>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</si>
  <si>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</si>
  <si>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</si>
  <si>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</si>
  <si>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</si>
  <si>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</si>
  <si>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</si>
  <si>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</si>
  <si>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</si>
  <si>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</si>
  <si>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</si>
  <si>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</si>
  <si>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</si>
  <si>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</si>
  <si>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</si>
  <si>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</si>
  <si>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</si>
  <si>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</si>
  <si>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</si>
  <si>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</si>
  <si>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</si>
  <si>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</si>
  <si>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</si>
  <si>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</si>
  <si>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</si>
  <si>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</si>
  <si>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</si>
  <si>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</si>
  <si>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</si>
  <si>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</si>
  <si>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</si>
  <si>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</si>
  <si>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</si>
  <si>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</si>
  <si>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</si>
  <si>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</si>
  <si>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</si>
  <si>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</si>
  <si>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</si>
  <si>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</si>
  <si>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</si>
  <si>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</si>
  <si>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</si>
  <si>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</si>
  <si>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</si>
  <si>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</si>
  <si>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</si>
  <si>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</si>
  <si>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</si>
  <si>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</si>
  <si>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</si>
  <si>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</si>
  <si>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</si>
  <si>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</si>
  <si>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</si>
  <si>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</si>
  <si>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</si>
  <si>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</si>
  <si>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</si>
  <si>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</si>
  <si>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</si>
  <si>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</si>
  <si>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</si>
  <si>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</si>
  <si>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</si>
  <si>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</si>
  <si>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</si>
  <si>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</si>
  <si>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</si>
  <si>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</si>
  <si>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</si>
  <si>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</si>
  <si>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</si>
  <si>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</si>
  <si>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</si>
  <si>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</si>
  <si>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</si>
  <si>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</si>
  <si>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</si>
  <si>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</si>
  <si>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</si>
  <si>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</si>
  <si>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</si>
  <si>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</si>
  <si>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</si>
  <si>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</si>
  <si>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</si>
  <si>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</si>
  <si>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</si>
  <si>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</si>
  <si>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</si>
  <si>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</si>
  <si>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</si>
  <si>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</si>
  <si>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</si>
  <si>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</si>
  <si>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</si>
  <si>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</si>
  <si>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</si>
  <si>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</si>
  <si>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</si>
  <si>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</si>
  <si>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</si>
  <si>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</si>
  <si>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</si>
  <si>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</si>
  <si>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</si>
  <si>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</si>
  <si>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</si>
  <si>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</si>
  <si>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</si>
  <si>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</si>
  <si>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</si>
  <si>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</si>
  <si>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</si>
  <si>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</si>
  <si>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</si>
  <si>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</si>
  <si>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</si>
  <si>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</si>
  <si>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</si>
  <si>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</si>
  <si>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</si>
  <si>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</si>
  <si>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</si>
  <si>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</si>
  <si>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</si>
  <si>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</si>
  <si>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</si>
  <si>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</si>
  <si>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</si>
  <si>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</si>
  <si>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</si>
  <si>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</si>
  <si>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</si>
  <si>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</si>
  <si>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</si>
  <si>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</si>
  <si>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</si>
  <si>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</si>
  <si>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</si>
  <si>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</si>
  <si>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</si>
  <si>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</si>
  <si>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</si>
  <si>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</si>
  <si>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</si>
  <si>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</si>
  <si>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</si>
  <si>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</si>
  <si>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</si>
  <si>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</si>
  <si>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</si>
  <si>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</si>
  <si>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</si>
  <si>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</si>
  <si>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</si>
  <si>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</si>
  <si>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</si>
  <si>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</si>
  <si>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</si>
  <si>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</si>
  <si>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</si>
  <si>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</si>
  <si>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</si>
  <si>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</si>
  <si>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</si>
  <si>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</si>
  <si>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</si>
  <si>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</si>
  <si>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</si>
  <si>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</si>
  <si>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</si>
  <si>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</si>
  <si>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</si>
  <si>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</si>
  <si>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</si>
  <si>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</si>
  <si>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</si>
  <si>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</si>
  <si>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</si>
  <si>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</si>
  <si>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</si>
  <si>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</si>
  <si>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</si>
  <si>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</si>
  <si>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</si>
  <si>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</si>
  <si>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</si>
  <si>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</si>
  <si>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</si>
  <si>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</si>
  <si>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</si>
  <si>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</si>
  <si>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</si>
  <si>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</si>
  <si>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</si>
  <si>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</si>
  <si>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</si>
  <si>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</si>
  <si>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</si>
  <si>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</si>
  <si>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</si>
  <si>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</si>
  <si>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</si>
  <si>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</si>
  <si>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</si>
  <si>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</si>
  <si>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</si>
  <si>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</si>
  <si>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</si>
  <si>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</si>
  <si>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</si>
  <si>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</si>
  <si>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</si>
  <si>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</si>
  <si>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</si>
  <si>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</si>
  <si>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</si>
  <si>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</si>
  <si>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</si>
  <si>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</si>
  <si>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</si>
  <si>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</si>
  <si>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</si>
  <si>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</si>
  <si>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</si>
  <si>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</si>
  <si>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</si>
  <si>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</si>
  <si>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</si>
  <si>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</si>
  <si>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</si>
  <si>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</si>
  <si>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</si>
  <si>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</si>
  <si>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</si>
  <si>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</si>
  <si>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</si>
  <si>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</si>
  <si>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</si>
  <si>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</si>
  <si>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</si>
  <si>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</si>
  <si>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</si>
  <si>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</si>
  <si>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</si>
  <si>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</si>
  <si>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</si>
  <si>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</si>
  <si>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</si>
  <si>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</si>
  <si>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</si>
  <si>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</si>
  <si>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</si>
  <si>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</si>
  <si>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</si>
  <si>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</si>
  <si>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</si>
  <si>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</si>
  <si>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</si>
  <si>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</si>
  <si>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</si>
  <si>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</si>
  <si>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</si>
  <si>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</si>
  <si>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</si>
  <si>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</si>
  <si>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</si>
  <si>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</si>
  <si>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</si>
  <si>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</si>
  <si>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</si>
  <si>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</si>
  <si>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</si>
  <si>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</si>
  <si>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</si>
  <si>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</si>
  <si>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</si>
  <si>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</si>
  <si>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</si>
  <si>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</si>
  <si>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</si>
  <si>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</si>
  <si>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</si>
  <si>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</si>
  <si>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</si>
  <si>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</si>
  <si>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</si>
  <si>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</si>
  <si>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</si>
  <si>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</si>
  <si>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</si>
  <si>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</si>
  <si>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</si>
  <si>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</si>
  <si>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</si>
  <si>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</si>
  <si>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</si>
  <si>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</si>
  <si>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</si>
  <si>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</si>
  <si>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</si>
  <si>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</si>
  <si>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</si>
  <si>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</si>
  <si>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</si>
  <si>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</si>
  <si>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</si>
  <si>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</si>
  <si>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</si>
  <si>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</si>
  <si>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</si>
  <si>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</si>
  <si>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</si>
  <si>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</si>
  <si>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</si>
  <si>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</si>
  <si>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</si>
  <si>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</si>
  <si>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</si>
  <si>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</si>
  <si>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</si>
  <si>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</si>
  <si>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</si>
  <si>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</si>
  <si>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</si>
  <si>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</si>
  <si>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</si>
  <si>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</si>
  <si>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</si>
  <si>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</si>
  <si>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</si>
  <si>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</si>
  <si>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</si>
  <si>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</si>
  <si>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</si>
  <si>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</si>
  <si>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</si>
  <si>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</si>
  <si>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</si>
  <si>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</si>
  <si>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</si>
  <si>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</si>
  <si>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</si>
  <si>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</si>
  <si>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</si>
  <si>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</si>
  <si>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</si>
  <si>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</si>
  <si>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</si>
  <si>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</si>
  <si>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</si>
  <si>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</si>
  <si>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</si>
  <si>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</si>
  <si>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</si>
  <si>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</si>
  <si>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</si>
  <si>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</si>
  <si>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</si>
  <si>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</si>
  <si>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</si>
  <si>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</si>
  <si>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</si>
  <si>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</si>
  <si>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</si>
  <si>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</si>
  <si>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</si>
  <si>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</si>
  <si>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</si>
  <si>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</si>
  <si>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</si>
  <si>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</si>
  <si>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</si>
  <si>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</si>
  <si>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</si>
  <si>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</si>
  <si>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</si>
  <si>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</si>
  <si>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</si>
  <si>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</si>
  <si>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</si>
  <si>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</si>
  <si>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</si>
  <si>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</si>
  <si>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</si>
  <si>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</si>
  <si>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</si>
  <si>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</si>
  <si>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</si>
  <si>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</si>
  <si>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</si>
  <si>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</si>
  <si>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</si>
  <si>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</si>
  <si>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</si>
  <si>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</si>
  <si>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</si>
  <si>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</si>
  <si>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</si>
  <si>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</si>
  <si>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</si>
  <si>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</si>
  <si>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</si>
  <si>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</si>
  <si>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</si>
  <si>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</si>
  <si>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</si>
  <si>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</si>
  <si>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</si>
  <si>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</si>
  <si>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</si>
  <si>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</si>
  <si>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</si>
  <si>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</si>
  <si>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</si>
  <si>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</si>
  <si>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</si>
  <si>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</si>
  <si>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</si>
  <si>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</si>
  <si>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</si>
  <si>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</si>
  <si>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</si>
  <si>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</si>
  <si>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</si>
  <si>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</si>
  <si>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</si>
  <si>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</si>
  <si>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</si>
  <si>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</si>
  <si>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</si>
  <si>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</si>
  <si>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</si>
  <si>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</si>
  <si>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</si>
  <si>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</si>
  <si>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</si>
  <si>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</si>
  <si>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</si>
  <si>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</si>
  <si>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</si>
  <si>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</si>
  <si>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</si>
  <si>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</si>
  <si>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</si>
  <si>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</si>
  <si>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</si>
  <si>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</si>
  <si>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</si>
  <si>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</si>
  <si>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</si>
  <si>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</si>
  <si>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</si>
  <si>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</si>
  <si>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</si>
  <si>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</si>
  <si>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</si>
  <si>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</si>
  <si>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</si>
  <si>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</si>
  <si>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</si>
  <si>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</si>
  <si>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</si>
  <si>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</si>
  <si>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</si>
  <si>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</si>
  <si>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</si>
  <si>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</si>
  <si>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</si>
  <si>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</si>
  <si>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</si>
  <si>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</si>
  <si>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</si>
  <si>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</si>
  <si>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</si>
  <si>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</si>
  <si>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</si>
  <si>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</si>
  <si>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</si>
  <si>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</si>
  <si>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</si>
  <si>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</si>
  <si>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</si>
  <si>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</si>
  <si>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</si>
  <si>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</si>
  <si>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</si>
  <si>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</si>
  <si>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</si>
  <si>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</si>
  <si>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</si>
  <si>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</si>
  <si>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</si>
  <si>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</si>
  <si>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</si>
  <si>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</si>
  <si>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</si>
  <si>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</si>
  <si>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</si>
  <si>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</si>
  <si>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</si>
  <si>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</si>
  <si>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</si>
  <si>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</si>
  <si>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</si>
  <si>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</si>
  <si>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</si>
  <si>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</si>
  <si>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</si>
  <si>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</si>
  <si>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</si>
  <si>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</si>
  <si>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</si>
  <si>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</si>
  <si>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</si>
  <si>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</si>
  <si>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</si>
  <si>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</si>
  <si>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</si>
  <si>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</si>
  <si>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</si>
  <si>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</si>
  <si>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</si>
  <si>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</si>
  <si>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</si>
  <si>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</si>
  <si>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</si>
  <si>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</si>
  <si>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</si>
  <si>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</si>
  <si>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</si>
  <si>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</si>
  <si>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</si>
  <si>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</si>
  <si>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</si>
  <si>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</si>
  <si>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</si>
  <si>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</si>
  <si>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</si>
  <si>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</si>
  <si>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</si>
  <si>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</si>
  <si>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</si>
  <si>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</si>
  <si>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</si>
  <si>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</si>
  <si>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</si>
  <si>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</si>
  <si>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</si>
  <si>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</si>
  <si>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</si>
  <si>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</si>
  <si>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</si>
  <si>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</si>
  <si>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</si>
  <si>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</si>
  <si>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</si>
  <si>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</si>
  <si>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</si>
  <si>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</si>
  <si>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</si>
  <si>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</si>
  <si>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</si>
  <si>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</si>
  <si>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</si>
  <si>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</si>
  <si>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</si>
  <si>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</si>
  <si>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</si>
  <si>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</si>
  <si>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</si>
  <si>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</si>
  <si>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</si>
  <si>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</si>
  <si>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</si>
  <si>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</si>
  <si>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</si>
  <si>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</si>
  <si>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</si>
  <si>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</si>
  <si>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</si>
  <si>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</si>
  <si>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</si>
  <si>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</si>
  <si>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</si>
  <si>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</si>
  <si>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</si>
  <si>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</si>
  <si>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</si>
  <si>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</si>
  <si>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</si>
  <si>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</si>
  <si>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</si>
  <si>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</si>
  <si>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</si>
  <si>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</si>
  <si>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</si>
  <si>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</si>
  <si>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</si>
  <si>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</si>
  <si>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</si>
  <si>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</si>
  <si>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</si>
  <si>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</si>
  <si>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</si>
  <si>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</si>
  <si>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</si>
  <si>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</si>
  <si>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</si>
  <si>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</si>
  <si>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</si>
  <si>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</si>
  <si>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</si>
  <si>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</si>
  <si>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</si>
  <si>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</si>
  <si>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</si>
  <si>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</si>
  <si>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</si>
  <si>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</si>
  <si>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</si>
  <si>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</si>
  <si>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</si>
  <si>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</si>
  <si>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</si>
  <si>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</si>
  <si>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</si>
  <si>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</si>
  <si>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</si>
  <si>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</si>
  <si>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</si>
  <si>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</si>
  <si>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</si>
  <si>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</si>
  <si>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</si>
  <si>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</si>
  <si>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</si>
  <si>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</si>
  <si>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</si>
  <si>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</si>
  <si>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</si>
  <si>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</si>
  <si>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</si>
  <si>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</si>
  <si>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</si>
  <si>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</si>
  <si>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</si>
  <si>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</si>
  <si>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</si>
  <si>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</si>
  <si>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</si>
  <si>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</si>
  <si>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</si>
  <si>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</si>
  <si>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</si>
  <si>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</si>
  <si>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</si>
  <si>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</si>
  <si>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</si>
  <si>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</si>
  <si>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</si>
  <si>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</si>
  <si>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</si>
  <si>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</si>
  <si>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</si>
  <si>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</si>
  <si>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</si>
  <si>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</si>
  <si>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</si>
  <si>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</si>
  <si>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</si>
  <si>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</si>
  <si>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</si>
  <si>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</si>
  <si>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</si>
  <si>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</si>
  <si>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</si>
  <si>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</si>
  <si>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</si>
  <si>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</si>
  <si>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</si>
  <si>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</si>
  <si>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</si>
  <si>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</si>
  <si>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</si>
  <si>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</si>
  <si>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</si>
  <si>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</si>
  <si>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</si>
  <si>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</si>
  <si>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</si>
  <si>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</si>
  <si>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</si>
  <si>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</si>
  <si>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</si>
  <si>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</si>
  <si>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</si>
  <si>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</si>
  <si>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</si>
  <si>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</si>
  <si>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</si>
  <si>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</si>
  <si>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</si>
  <si>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</si>
  <si>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</si>
  <si>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</si>
  <si>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</si>
  <si>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</si>
  <si>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</si>
  <si>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</si>
  <si>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</si>
  <si>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</si>
  <si>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</si>
  <si>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</si>
  <si>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</si>
  <si>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</si>
  <si>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</si>
  <si>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</si>
  <si>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</si>
  <si>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</si>
  <si>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</si>
  <si>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</si>
  <si>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</si>
  <si>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</si>
  <si>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</si>
  <si>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</si>
  <si>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</si>
  <si>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</si>
  <si>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</si>
  <si>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</si>
  <si>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</si>
  <si>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</si>
  <si>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</si>
  <si>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</si>
  <si>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</si>
  <si>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</si>
  <si>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</si>
  <si>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</si>
  <si>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</si>
  <si>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</si>
  <si>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</si>
  <si>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</si>
  <si>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</si>
  <si>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</si>
  <si>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</si>
  <si>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</si>
  <si>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</si>
  <si>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</si>
  <si>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</si>
  <si>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</si>
  <si>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</si>
  <si>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</si>
  <si>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</si>
  <si>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</si>
  <si>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</si>
  <si>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</si>
  <si>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</si>
  <si>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</si>
  <si>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</si>
  <si>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</si>
  <si>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</si>
  <si>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</si>
  <si>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</si>
  <si>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</si>
  <si>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</si>
  <si>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</si>
  <si>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</si>
  <si>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</si>
  <si>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</si>
  <si>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</si>
  <si>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</si>
  <si>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</si>
  <si>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</si>
  <si>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</si>
  <si>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</si>
  <si>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</si>
  <si>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</si>
  <si>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</si>
  <si>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</si>
  <si>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</si>
  <si>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</si>
  <si>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</si>
  <si>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</si>
  <si>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</si>
  <si>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</si>
  <si>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</si>
  <si>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</si>
  <si>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</si>
  <si>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</si>
  <si>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</si>
  <si>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</si>
  <si>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</si>
  <si>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</si>
  <si>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</si>
  <si>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</si>
  <si>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</si>
  <si>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</si>
  <si>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</si>
  <si>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</si>
  <si>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</si>
  <si>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</si>
  <si>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</si>
  <si>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</si>
  <si>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</si>
  <si>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</si>
  <si>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</si>
  <si>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</si>
  <si>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</si>
  <si>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</si>
  <si>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</si>
  <si>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</si>
  <si>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</si>
  <si>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</si>
  <si>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</si>
  <si>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</si>
  <si>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</si>
  <si>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</si>
  <si>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</si>
  <si>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</si>
  <si>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</si>
  <si>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</si>
  <si>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</si>
  <si>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</si>
  <si>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</si>
  <si>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</si>
  <si>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</si>
  <si>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</si>
  <si>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</si>
  <si>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</si>
  <si>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</si>
  <si>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</si>
  <si>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</si>
  <si>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</si>
  <si>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</si>
  <si>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</si>
  <si>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</si>
  <si>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</si>
  <si>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</si>
  <si>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</si>
  <si>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</si>
  <si>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</si>
  <si>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</si>
  <si>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</si>
  <si>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</si>
  <si>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</si>
  <si>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</si>
  <si>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</si>
  <si>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</si>
  <si>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</si>
  <si>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</si>
  <si>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</si>
  <si>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</si>
  <si>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</si>
  <si>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</si>
  <si>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</si>
  <si>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</si>
  <si>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</si>
  <si>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</si>
  <si>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</si>
  <si>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</si>
  <si>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</si>
  <si>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</si>
  <si>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</si>
  <si>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</si>
  <si>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</si>
  <si>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</si>
  <si>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</si>
  <si>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</si>
  <si>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</si>
  <si>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</si>
  <si>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</si>
  <si>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</si>
  <si>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</si>
  <si>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</si>
  <si>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</si>
  <si>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</si>
  <si>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</si>
  <si>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</si>
  <si>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</si>
  <si>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</si>
  <si>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</si>
  <si>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</si>
  <si>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</si>
  <si>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</si>
  <si>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</si>
  <si>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</si>
  <si>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</si>
  <si>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</si>
  <si>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</si>
  <si>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</si>
  <si>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</si>
  <si>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</si>
  <si>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</si>
  <si>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</si>
  <si>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</si>
  <si>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</si>
  <si>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</si>
  <si>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</si>
  <si>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</si>
  <si>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</si>
  <si>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</si>
  <si>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</si>
  <si>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</si>
  <si>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</si>
  <si>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</si>
  <si>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</si>
  <si>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</si>
  <si>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</si>
  <si>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</si>
  <si>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</si>
  <si>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</si>
  <si>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</si>
  <si>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</si>
  <si>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</si>
  <si>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</si>
  <si>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</si>
  <si>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</si>
  <si>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</si>
  <si>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</si>
  <si>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</si>
  <si>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</si>
  <si>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</si>
  <si>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</si>
  <si>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</si>
  <si>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</si>
  <si>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</si>
  <si>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</si>
  <si>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</si>
  <si>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</si>
  <si>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</si>
  <si>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</si>
  <si>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</si>
  <si>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</si>
  <si>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</si>
  <si>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</si>
  <si>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</si>
  <si>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</si>
  <si>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</si>
  <si>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</si>
  <si>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</si>
  <si>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</si>
  <si>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</si>
  <si>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</si>
  <si>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</si>
  <si>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</si>
  <si>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</si>
  <si>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</si>
  <si>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</si>
  <si>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</si>
  <si>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</si>
  <si>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</si>
  <si>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</si>
  <si>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</si>
  <si>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</si>
  <si>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</si>
  <si>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</si>
  <si>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</si>
  <si>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</si>
  <si>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</si>
  <si>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</si>
  <si>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</si>
  <si>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</si>
  <si>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</si>
  <si>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</si>
  <si>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</si>
  <si>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</si>
  <si>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</si>
  <si>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</si>
  <si>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</si>
  <si>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</si>
  <si>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</si>
  <si>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</si>
  <si>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</si>
  <si>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</si>
  <si>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</si>
  <si>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</si>
  <si>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</si>
  <si>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</si>
  <si>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</si>
  <si>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</si>
  <si>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</si>
  <si>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</si>
  <si>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</si>
  <si>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</si>
  <si>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</si>
  <si>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</si>
  <si>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</si>
  <si>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</si>
  <si>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</si>
  <si>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</si>
  <si>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</si>
  <si>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</si>
  <si>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</si>
  <si>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</si>
  <si>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</si>
  <si>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</si>
  <si>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</si>
  <si>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</si>
  <si>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</si>
  <si>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</si>
  <si>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</si>
  <si>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</si>
  <si>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</si>
  <si>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</si>
  <si>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</si>
  <si>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</si>
  <si>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</si>
  <si>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</si>
  <si>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</si>
  <si>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</si>
  <si>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</si>
  <si>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</si>
  <si>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</si>
  <si>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</si>
  <si>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</si>
  <si>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</si>
  <si>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</si>
  <si>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</si>
  <si>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</si>
  <si>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</si>
  <si>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</si>
  <si>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</si>
  <si>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</si>
  <si>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</si>
  <si>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</si>
  <si>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</si>
  <si>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</si>
  <si>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</si>
  <si>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</si>
  <si>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</si>
  <si>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</si>
  <si>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</si>
  <si>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</si>
  <si>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</si>
  <si>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</si>
  <si>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</si>
  <si>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</si>
  <si>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</si>
  <si>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</si>
  <si>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</si>
  <si>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</si>
  <si>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</si>
  <si>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</si>
  <si>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</si>
  <si>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</si>
  <si>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</si>
  <si>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</si>
  <si>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</si>
  <si>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</si>
  <si>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</si>
  <si>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</si>
  <si>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</si>
  <si>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</si>
  <si>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</si>
  <si>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</si>
  <si>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</si>
  <si>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</si>
  <si>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</si>
  <si>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</si>
  <si>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</si>
  <si>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</si>
  <si>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</si>
  <si>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</si>
  <si>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</si>
  <si>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</si>
  <si>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</si>
  <si>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</si>
  <si>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</si>
  <si>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</si>
  <si>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</si>
  <si>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</si>
  <si>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</si>
  <si>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</si>
  <si>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</si>
  <si>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</si>
  <si>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</si>
  <si>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</si>
  <si>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</si>
  <si>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</si>
  <si>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</si>
  <si>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</si>
  <si>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</si>
  <si>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</si>
  <si>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</si>
  <si>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</si>
  <si>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</si>
  <si>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</si>
  <si>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</si>
  <si>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</si>
  <si>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</si>
  <si>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</si>
  <si>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</si>
  <si>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</si>
  <si>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</si>
  <si>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</si>
  <si>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</si>
  <si>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</si>
  <si>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</si>
  <si>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</si>
  <si>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</si>
  <si>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</si>
  <si>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</si>
  <si>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</si>
  <si>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</si>
  <si>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</si>
  <si>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</si>
  <si>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</si>
  <si>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</si>
  <si>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</si>
  <si>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</si>
  <si>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</si>
  <si>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</si>
  <si>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</si>
  <si>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</si>
  <si>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</si>
  <si>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</si>
  <si>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</si>
  <si>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</si>
  <si>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</si>
  <si>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</si>
  <si>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</si>
  <si>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</si>
  <si>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</si>
  <si>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</si>
  <si>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</si>
  <si>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</si>
  <si>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</si>
  <si>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</si>
  <si>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</si>
  <si>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</si>
  <si>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</si>
  <si>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</si>
  <si>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</si>
  <si>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</si>
  <si>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</si>
  <si>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</si>
  <si>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</si>
  <si>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</si>
  <si>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</si>
  <si>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</si>
  <si>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</si>
  <si>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</si>
  <si>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</si>
  <si>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</si>
  <si>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</si>
  <si>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</si>
  <si>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</si>
  <si>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</si>
  <si>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</si>
  <si>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</si>
  <si>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</si>
  <si>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</si>
  <si>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</si>
  <si>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</si>
  <si>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</si>
  <si>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</si>
  <si>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</si>
  <si>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</si>
  <si>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</si>
  <si>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</si>
  <si>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</si>
  <si>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</si>
  <si>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</si>
  <si>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</si>
  <si>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</si>
  <si>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</si>
  <si>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</si>
  <si>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</si>
  <si>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</si>
  <si>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</si>
  <si>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</si>
  <si>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</si>
  <si>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</si>
  <si>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</si>
  <si>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</si>
  <si>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</si>
  <si>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</si>
  <si>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</si>
  <si>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</si>
  <si>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</si>
  <si>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</si>
  <si>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</si>
  <si>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</si>
  <si>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</si>
  <si>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</si>
  <si>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</si>
  <si>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</si>
  <si>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</si>
  <si>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</si>
  <si>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</si>
  <si>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</si>
  <si>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</si>
  <si>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</si>
  <si>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</si>
  <si>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</si>
  <si>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</si>
  <si>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</si>
  <si>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</si>
  <si>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</si>
  <si>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</si>
  <si>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</si>
  <si>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</si>
  <si>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</si>
  <si>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</si>
  <si>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</si>
  <si>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</si>
  <si>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</si>
  <si>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</si>
  <si>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</si>
  <si>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</si>
  <si>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</si>
  <si>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</si>
  <si>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</si>
  <si>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</si>
  <si>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</si>
  <si>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</si>
  <si>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</si>
  <si>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</si>
  <si>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</si>
  <si>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</si>
  <si>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</si>
  <si>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</si>
  <si>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</si>
  <si>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</si>
  <si>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</si>
  <si>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</si>
  <si>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</si>
  <si>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</si>
  <si>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</si>
  <si>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</si>
  <si>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</si>
  <si>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</si>
  <si>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</si>
  <si>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</si>
  <si>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</si>
  <si>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</si>
  <si>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</si>
  <si>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</si>
  <si>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</si>
  <si>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</si>
  <si>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</si>
  <si>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</si>
  <si>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</si>
  <si>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</si>
  <si>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</si>
  <si>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</si>
  <si>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</si>
  <si>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</si>
  <si>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</si>
  <si>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</si>
  <si>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</si>
  <si>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</si>
  <si>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</si>
  <si>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</si>
  <si>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</si>
  <si>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</si>
  <si>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</si>
  <si>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</si>
  <si>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</si>
  <si>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</si>
  <si>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</si>
  <si>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</si>
  <si>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</si>
  <si>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</si>
  <si>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</si>
  <si>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</si>
  <si>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</si>
  <si>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</si>
  <si>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</si>
  <si>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</si>
  <si>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</si>
  <si>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</si>
  <si>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</si>
  <si>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</si>
  <si>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</si>
  <si>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</si>
  <si>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</si>
  <si>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</si>
  <si>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</si>
  <si>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</si>
  <si>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</si>
  <si>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</si>
  <si>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</si>
  <si>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</si>
  <si>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</si>
  <si>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</si>
  <si>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</si>
  <si>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</si>
  <si>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</si>
  <si>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</si>
  <si>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</si>
  <si>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</si>
  <si>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</si>
  <si>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</si>
  <si>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</si>
  <si>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</si>
  <si>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</si>
  <si>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</si>
  <si>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</si>
  <si>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</si>
  <si>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</si>
  <si>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</si>
  <si>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</si>
  <si>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</si>
  <si>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</si>
  <si>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</si>
  <si>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</si>
  <si>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</si>
  <si>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</si>
  <si>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</si>
  <si>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</si>
  <si>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</si>
  <si>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</si>
  <si>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</si>
  <si>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</si>
  <si>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</si>
  <si>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</si>
  <si>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</si>
  <si>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</si>
  <si>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</si>
  <si>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</si>
  <si>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</si>
  <si>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</si>
  <si>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</si>
  <si>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</si>
  <si>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</si>
  <si>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</si>
  <si>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</si>
  <si>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</si>
  <si>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</si>
  <si>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</si>
  <si>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</si>
  <si>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</si>
  <si>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</si>
  <si>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</si>
  <si>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</si>
  <si>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</si>
  <si>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</si>
  <si>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</si>
  <si>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</si>
  <si>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</si>
  <si>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</si>
  <si>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</si>
  <si>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</si>
  <si>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</si>
  <si>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</si>
  <si>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</si>
  <si>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</si>
  <si>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</si>
  <si>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</si>
  <si>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</si>
  <si>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</si>
  <si>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</si>
  <si>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</si>
  <si>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</si>
  <si>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</si>
  <si>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</si>
  <si>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</si>
  <si>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</si>
  <si>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</si>
  <si>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</si>
  <si>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</si>
  <si>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</si>
  <si>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</si>
  <si>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</si>
  <si>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</si>
  <si>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</si>
  <si>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</si>
  <si>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</si>
  <si>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</si>
  <si>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</si>
  <si>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</si>
  <si>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</si>
  <si>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</si>
  <si>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</si>
  <si>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</si>
  <si>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</si>
  <si>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</si>
  <si>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</si>
  <si>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</si>
  <si>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</si>
  <si>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</si>
  <si>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</si>
  <si>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</si>
  <si>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</si>
  <si>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</si>
  <si>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</si>
  <si>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</si>
  <si>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</si>
  <si>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</si>
  <si>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</si>
  <si>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</si>
  <si>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</si>
  <si>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</si>
  <si>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</si>
  <si>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</si>
  <si>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</si>
  <si>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</si>
  <si>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</si>
  <si>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</si>
  <si>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</si>
  <si>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</si>
  <si>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</si>
  <si>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</si>
  <si>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</si>
  <si>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</si>
  <si>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</si>
  <si>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</si>
  <si>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</si>
  <si>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</si>
  <si>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</si>
  <si>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</si>
  <si>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</si>
  <si>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</si>
  <si>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</si>
  <si>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</si>
  <si>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</si>
  <si>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</si>
  <si>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</si>
  <si>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</si>
  <si>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</si>
  <si>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</si>
  <si>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</si>
  <si>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</si>
  <si>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</si>
  <si>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</si>
  <si>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</si>
  <si>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</si>
  <si>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</si>
  <si>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</si>
  <si>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</si>
  <si>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</si>
  <si>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</si>
  <si>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</si>
  <si>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</si>
  <si>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</si>
  <si>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</si>
  <si>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</si>
  <si>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</si>
  <si>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</si>
  <si>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</si>
  <si>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</si>
  <si>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</si>
  <si>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</si>
  <si>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</si>
  <si>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</si>
  <si>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</si>
  <si>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</si>
  <si>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</si>
  <si>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</si>
  <si>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</si>
  <si>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</si>
  <si>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</si>
  <si>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</si>
  <si>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</si>
  <si>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</si>
  <si>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</si>
  <si>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</si>
  <si>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</si>
  <si>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</si>
  <si>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</si>
  <si>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</si>
  <si>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</si>
  <si>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</si>
  <si>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</si>
  <si>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</si>
  <si>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</si>
  <si>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</si>
  <si>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</si>
  <si>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</si>
  <si>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</si>
  <si>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</si>
  <si>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</si>
  <si>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</si>
  <si>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</si>
  <si>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</si>
  <si>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</si>
  <si>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</si>
  <si>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</si>
  <si>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</si>
  <si>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</si>
  <si>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</si>
  <si>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</si>
  <si>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</si>
  <si>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</si>
  <si>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</si>
  <si>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</si>
  <si>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</si>
  <si>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</si>
  <si>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</si>
  <si>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</si>
  <si>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</si>
  <si>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</si>
  <si>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</si>
  <si>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</si>
  <si>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</si>
  <si>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</si>
  <si>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</si>
  <si>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</si>
  <si>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</si>
  <si>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</si>
  <si>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</si>
  <si>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</si>
  <si>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</si>
  <si>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</si>
  <si>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</si>
  <si>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</si>
  <si>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</si>
  <si>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</si>
  <si>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</si>
  <si>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</si>
  <si>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</si>
  <si>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</si>
  <si>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</si>
  <si>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</si>
  <si>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</si>
  <si>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</si>
  <si>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</si>
  <si>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</si>
  <si>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</si>
  <si>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</si>
  <si>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</si>
  <si>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</si>
  <si>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</si>
  <si>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</si>
  <si>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</si>
  <si>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</si>
  <si>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</si>
  <si>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</si>
  <si>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</si>
  <si>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</si>
  <si>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</si>
  <si>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</si>
  <si>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</si>
  <si>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</si>
  <si>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</si>
  <si>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</si>
  <si>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</si>
  <si>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</si>
  <si>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</si>
  <si>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</si>
  <si>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</si>
  <si>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</si>
  <si>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</si>
  <si>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</si>
  <si>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</si>
  <si>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</si>
  <si>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</si>
  <si>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</si>
  <si>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</si>
  <si>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</si>
  <si>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</si>
  <si>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</si>
  <si>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</si>
  <si>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</si>
  <si>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</si>
  <si>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</si>
  <si>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</si>
  <si>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</si>
  <si>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</si>
  <si>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</si>
  <si>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</si>
  <si>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</si>
  <si>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</si>
  <si>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</si>
  <si>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</si>
  <si>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</si>
  <si>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</si>
  <si>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</si>
  <si>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</si>
  <si>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</si>
  <si>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</si>
  <si>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</si>
  <si>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</si>
  <si>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</si>
  <si>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</si>
  <si>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</si>
  <si>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</si>
  <si>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</si>
  <si>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</si>
  <si>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</si>
  <si>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</si>
  <si>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</si>
  <si>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</si>
  <si>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</si>
  <si>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</si>
  <si>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</si>
  <si>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</si>
  <si>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</si>
  <si>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</si>
  <si>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</si>
  <si>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</si>
  <si>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</si>
  <si>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</si>
  <si>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</si>
  <si>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</si>
  <si>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</si>
  <si>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</si>
  <si>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</si>
  <si>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</si>
  <si>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</si>
  <si>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</si>
  <si>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</si>
  <si>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</si>
  <si>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</si>
  <si>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</si>
  <si>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</si>
  <si>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</si>
  <si>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</si>
  <si>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</si>
  <si>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</si>
  <si>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</si>
  <si>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</si>
  <si>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</si>
  <si>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</si>
  <si>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</si>
  <si>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</si>
  <si>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</si>
  <si>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</si>
  <si>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</si>
  <si>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</si>
  <si>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</si>
  <si>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</si>
  <si>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</si>
  <si>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</si>
  <si>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</si>
  <si>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</si>
  <si>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</si>
  <si>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</si>
  <si>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</si>
  <si>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</si>
  <si>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</si>
  <si>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</si>
  <si>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</si>
  <si>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</si>
  <si>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</si>
  <si>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</si>
  <si>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</si>
  <si>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</si>
  <si>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</si>
  <si>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</si>
  <si>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</si>
  <si>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</si>
  <si>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</si>
  <si>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</si>
  <si>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</si>
  <si>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</si>
  <si>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</si>
  <si>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</si>
  <si>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</si>
  <si>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</si>
  <si>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</si>
  <si>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</si>
  <si>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</si>
  <si>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</si>
  <si>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</si>
  <si>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</si>
  <si>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</si>
  <si>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</si>
  <si>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</si>
  <si>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</si>
  <si>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</si>
  <si>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</si>
  <si>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</si>
  <si>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</si>
  <si>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</si>
  <si>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</si>
  <si>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</si>
  <si>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</si>
  <si>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</si>
  <si>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</si>
  <si>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</si>
  <si>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</si>
  <si>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</si>
  <si>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</si>
  <si>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</si>
  <si>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</si>
  <si>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</si>
  <si>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</si>
  <si>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</si>
  <si>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</si>
  <si>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</si>
  <si>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</si>
  <si>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</si>
  <si>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</si>
  <si>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</si>
  <si>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</si>
  <si>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</si>
  <si>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</si>
  <si>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</si>
  <si>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</si>
  <si>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</si>
  <si>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</si>
  <si>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</si>
  <si>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</si>
  <si>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</si>
  <si>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</si>
  <si>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</si>
  <si>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</si>
  <si>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</si>
  <si>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</si>
  <si>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</si>
  <si>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</si>
  <si>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</si>
  <si>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</si>
  <si>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</si>
  <si>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</si>
  <si>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</si>
  <si>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</si>
  <si>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</si>
  <si>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</si>
  <si>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</si>
  <si>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</si>
  <si>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</si>
  <si>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</si>
  <si>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</si>
  <si>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</si>
  <si>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</si>
  <si>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</si>
  <si>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</si>
  <si>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</si>
  <si>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</si>
  <si>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</si>
  <si>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</si>
  <si>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</si>
  <si>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</si>
  <si>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</si>
  <si>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</si>
  <si>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</si>
  <si>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</si>
  <si>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</si>
  <si>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</si>
  <si>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</si>
  <si>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</si>
  <si>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</si>
  <si>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</si>
  <si>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</si>
  <si>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</si>
  <si>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</si>
  <si>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</si>
  <si>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</si>
  <si>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</si>
  <si>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</si>
  <si>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</si>
  <si>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</si>
  <si>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</si>
  <si>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</si>
  <si>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</si>
  <si>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</si>
  <si>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</si>
  <si>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</si>
  <si>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</si>
  <si>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</si>
  <si>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</si>
  <si>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</si>
  <si>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</si>
  <si>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</si>
  <si>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</si>
  <si>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</si>
  <si>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</si>
  <si>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</si>
  <si>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</si>
  <si>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</si>
  <si>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</si>
  <si>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</si>
  <si>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</si>
  <si>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</si>
  <si>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</si>
  <si>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</si>
  <si>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</si>
  <si>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</si>
  <si>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</si>
  <si>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</si>
  <si>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</si>
  <si>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</si>
  <si>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</si>
  <si>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</si>
  <si>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</si>
  <si>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</si>
  <si>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</si>
  <si>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</si>
  <si>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</si>
  <si>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</si>
  <si>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</si>
  <si>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</si>
  <si>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</si>
  <si>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</si>
  <si>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</si>
  <si>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</si>
  <si>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</si>
  <si>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</si>
  <si>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</si>
  <si>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</si>
  <si>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</si>
  <si>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</si>
  <si>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</si>
  <si>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</si>
  <si>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</si>
  <si>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</si>
  <si>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</si>
  <si>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</si>
  <si>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</si>
  <si>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</si>
  <si>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</si>
  <si>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</si>
  <si>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</si>
  <si>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</si>
  <si>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</si>
  <si>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</si>
  <si>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</si>
  <si>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</si>
  <si>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</si>
  <si>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</si>
  <si>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</si>
  <si>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</si>
  <si>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</si>
  <si>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</si>
  <si>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</si>
  <si>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</si>
  <si>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</si>
  <si>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</si>
  <si>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</si>
  <si>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</si>
  <si>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</si>
  <si>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</si>
  <si>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</si>
  <si>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</si>
  <si>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</si>
  <si>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</si>
  <si>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</si>
  <si>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</si>
  <si>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</si>
  <si>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</si>
  <si>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</si>
  <si>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</si>
  <si>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</si>
  <si>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</si>
  <si>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</si>
  <si>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</si>
  <si>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</si>
  <si>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</si>
  <si>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</si>
  <si>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</si>
  <si>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</si>
  <si>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</si>
  <si>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</si>
  <si>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</si>
  <si>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</si>
  <si>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</si>
  <si>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</si>
  <si>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</si>
  <si>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</si>
  <si>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</si>
  <si>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</si>
  <si>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</si>
  <si>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</si>
  <si>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</si>
  <si>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</si>
  <si>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</si>
  <si>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</si>
  <si>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</si>
  <si>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</si>
  <si>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</si>
  <si>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</si>
  <si>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</si>
  <si>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</si>
  <si>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</si>
  <si>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</si>
  <si>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</si>
  <si>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</si>
  <si>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</si>
  <si>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</si>
  <si>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</si>
  <si>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</si>
  <si>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</si>
  <si>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</si>
  <si>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</si>
  <si>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</si>
  <si>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</si>
  <si>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</si>
  <si>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</si>
  <si>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</si>
  <si>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</si>
  <si>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</si>
  <si>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</si>
  <si>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</si>
  <si>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</si>
  <si>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</si>
  <si>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</si>
  <si>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</si>
  <si>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</si>
  <si>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</si>
  <si>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</si>
  <si>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</si>
  <si>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</si>
  <si>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</si>
  <si>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</si>
  <si>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</si>
  <si>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</si>
  <si>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</si>
  <si>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</si>
  <si>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</si>
  <si>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</si>
  <si>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</si>
  <si>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</si>
  <si>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</si>
  <si>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</si>
  <si>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</si>
  <si>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</si>
  <si>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</si>
  <si>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</si>
  <si>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</si>
  <si>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</si>
  <si>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</si>
  <si>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</si>
  <si>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</si>
  <si>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</si>
  <si>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</si>
  <si>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</si>
  <si>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</si>
  <si>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</si>
  <si>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</si>
  <si>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</si>
  <si>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</si>
  <si>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</si>
  <si>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</si>
  <si>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</si>
  <si>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</si>
  <si>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</si>
  <si>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</si>
  <si>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</si>
  <si>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</si>
  <si>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</si>
  <si>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</si>
  <si>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</si>
  <si>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</si>
  <si>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</si>
  <si>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</si>
  <si>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</si>
  <si>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</si>
  <si>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</si>
  <si>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</si>
  <si>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</si>
  <si>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</si>
  <si>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</si>
  <si>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</si>
  <si>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</si>
  <si>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</si>
  <si>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</si>
  <si>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</si>
  <si>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</si>
  <si>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</si>
  <si>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</si>
  <si>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</si>
  <si>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</si>
  <si>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</si>
  <si>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</si>
  <si>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</si>
  <si>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</si>
  <si>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</si>
  <si>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</si>
  <si>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</si>
  <si>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</si>
  <si>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</si>
  <si>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</si>
  <si>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</si>
  <si>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</si>
  <si>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</si>
  <si>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</si>
  <si>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</si>
  <si>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</si>
  <si>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</si>
  <si>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</si>
  <si>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</si>
  <si>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</si>
  <si>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</si>
  <si>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</si>
  <si>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</si>
  <si>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</si>
  <si>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</si>
  <si>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</si>
  <si>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</si>
  <si>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</si>
  <si>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</si>
  <si>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</si>
  <si>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</si>
  <si>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</si>
  <si>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</si>
  <si>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</si>
  <si>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</si>
  <si>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</si>
  <si>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</si>
  <si>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</si>
  <si>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</si>
  <si>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</si>
  <si>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</si>
  <si>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</si>
  <si>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</si>
  <si>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</si>
  <si>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</si>
  <si>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</si>
  <si>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</si>
  <si>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</si>
  <si>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</si>
  <si>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</si>
  <si>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</si>
  <si>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</si>
  <si>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</si>
  <si>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</si>
  <si>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</si>
  <si>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</si>
  <si>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</si>
  <si>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</si>
  <si>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</si>
  <si>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</si>
  <si>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</si>
  <si>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</si>
  <si>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</si>
  <si>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</si>
  <si>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</si>
  <si>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</si>
  <si>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</si>
  <si>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</si>
  <si>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</si>
  <si>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</si>
  <si>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</si>
  <si>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</si>
  <si>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</si>
  <si>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</si>
  <si>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</si>
  <si>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</si>
  <si>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</si>
  <si>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</si>
  <si>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</si>
  <si>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</si>
  <si>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</si>
  <si>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</si>
  <si>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</si>
  <si>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</si>
  <si>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</si>
  <si>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</si>
  <si>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</si>
  <si>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</si>
  <si>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</si>
  <si>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</si>
  <si>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</si>
  <si>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</si>
  <si>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</si>
  <si>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</si>
  <si>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</si>
  <si>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</si>
  <si>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</si>
  <si>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</si>
  <si>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</si>
  <si>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</si>
  <si>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</si>
  <si>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</si>
  <si>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</si>
  <si>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</si>
  <si>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</si>
  <si>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</si>
  <si>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</si>
  <si>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</si>
  <si>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</si>
  <si>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</si>
  <si>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</si>
  <si>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</si>
  <si>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</si>
  <si>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</si>
  <si>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</si>
  <si>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</si>
  <si>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</si>
  <si>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</si>
  <si>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</si>
  <si>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</si>
  <si>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</si>
  <si>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</si>
  <si>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</si>
  <si>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</si>
  <si>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</si>
  <si>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</si>
  <si>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</si>
  <si>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</si>
  <si>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</si>
  <si>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</si>
  <si>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</si>
  <si>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</si>
  <si>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</si>
  <si>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</si>
  <si>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</si>
  <si>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</si>
  <si>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</si>
  <si>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</si>
  <si>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</si>
  <si>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</si>
  <si>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</si>
  <si>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</si>
  <si>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</si>
  <si>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</si>
  <si>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</si>
  <si>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</si>
  <si>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</si>
  <si>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</si>
  <si>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</si>
  <si>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</si>
  <si>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</si>
  <si>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</si>
  <si>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</si>
  <si>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</si>
  <si>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</si>
  <si>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</si>
  <si>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</si>
  <si>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</si>
  <si>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</si>
  <si>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</si>
  <si>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</si>
  <si>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</si>
  <si>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</si>
  <si>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</si>
  <si>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</si>
  <si>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</si>
  <si>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</si>
  <si>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</si>
  <si>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</si>
  <si>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</si>
  <si>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</si>
  <si>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</si>
  <si>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</si>
  <si>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</si>
  <si>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</si>
  <si>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</si>
  <si>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</si>
  <si>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</si>
  <si>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</si>
  <si>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</si>
  <si>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</si>
  <si>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</si>
  <si>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</si>
  <si>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</si>
  <si>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</si>
  <si>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</si>
  <si>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</si>
  <si>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</si>
  <si>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</si>
  <si>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</si>
  <si>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</si>
  <si>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</si>
  <si>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</si>
  <si>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</si>
  <si>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</si>
  <si>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</si>
  <si>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</si>
  <si>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</si>
  <si>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</si>
  <si>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</si>
  <si>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</si>
  <si>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</si>
  <si>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</si>
  <si>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</si>
  <si>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</si>
  <si>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</si>
  <si>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</si>
  <si>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</si>
  <si>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</si>
  <si>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</si>
  <si>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</si>
  <si>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</si>
  <si>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</si>
  <si>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</si>
  <si>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</si>
  <si>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</si>
  <si>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</si>
  <si>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</si>
  <si>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</si>
  <si>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</si>
  <si>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</si>
  <si>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</si>
  <si>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</si>
  <si>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</si>
  <si>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</si>
  <si>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</si>
  <si>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</si>
  <si>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</si>
  <si>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</si>
  <si>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</si>
  <si>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</si>
  <si>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</si>
  <si>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</si>
  <si>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</si>
  <si>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</si>
  <si>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</si>
  <si>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</si>
  <si>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</si>
  <si>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</si>
  <si>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</si>
  <si>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</si>
  <si>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</si>
  <si>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</si>
  <si>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</si>
  <si>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</si>
  <si>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</si>
  <si>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</si>
  <si>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</si>
  <si>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</si>
  <si>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</si>
  <si>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</si>
  <si>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</si>
  <si>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</si>
  <si>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</si>
  <si>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</si>
  <si>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</si>
  <si>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</si>
  <si>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</si>
  <si>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</si>
  <si>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</si>
  <si>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</si>
  <si>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</si>
  <si>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</si>
  <si>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</si>
  <si>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</si>
  <si>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</si>
  <si>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</si>
  <si>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</si>
  <si>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</si>
  <si>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</si>
  <si>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</si>
  <si>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</si>
  <si>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</si>
  <si>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</si>
  <si>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</si>
  <si>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</si>
  <si>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</si>
  <si>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</si>
  <si>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</si>
  <si>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</si>
  <si>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</si>
  <si>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</si>
  <si>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</si>
  <si>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</si>
  <si>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</si>
  <si>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</si>
  <si>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</si>
  <si>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</si>
  <si>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</si>
  <si>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</si>
  <si>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</si>
  <si>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</si>
  <si>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</si>
  <si>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</si>
  <si>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</si>
  <si>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</si>
  <si>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</si>
  <si>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</si>
  <si>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</si>
  <si>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</si>
  <si>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</si>
  <si>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</si>
  <si>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</si>
  <si>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</si>
  <si>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</si>
  <si>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</si>
  <si>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</si>
  <si>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</si>
  <si>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</si>
  <si>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</si>
  <si>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</si>
  <si>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</si>
  <si>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</si>
  <si>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</si>
  <si>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</si>
  <si>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</si>
  <si>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</si>
  <si>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</si>
  <si>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</si>
  <si>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</si>
  <si>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</si>
  <si>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</si>
  <si>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</si>
  <si>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</si>
  <si>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</si>
  <si>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</si>
  <si>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</si>
  <si>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</si>
  <si>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</si>
  <si>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</si>
  <si>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</si>
  <si>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</si>
  <si>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</si>
  <si>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</si>
  <si>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</si>
  <si>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</si>
  <si>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</si>
  <si>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</si>
  <si>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</si>
  <si>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</si>
  <si>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</si>
  <si>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</si>
  <si>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</si>
  <si>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</si>
  <si>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</si>
  <si>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</si>
  <si>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</si>
  <si>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</si>
  <si>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</si>
  <si>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</si>
  <si>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</si>
  <si>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</si>
  <si>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</si>
  <si>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</si>
  <si>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</si>
  <si>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</si>
  <si>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</si>
  <si>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</si>
  <si>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</si>
  <si>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</si>
  <si>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</si>
  <si>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</si>
  <si>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</si>
  <si>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</si>
  <si>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</si>
  <si>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</si>
  <si>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</si>
  <si>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</si>
  <si>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</si>
  <si>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</si>
  <si>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</si>
  <si>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</si>
  <si>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</si>
  <si>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</si>
  <si>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</si>
  <si>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</si>
  <si>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</si>
  <si>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</si>
  <si>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</si>
  <si>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</si>
  <si>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</si>
  <si>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</si>
  <si>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</si>
  <si>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</si>
  <si>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</si>
  <si>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</si>
  <si>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</si>
  <si>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</si>
  <si>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</si>
  <si>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</si>
  <si>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</si>
  <si>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</si>
  <si>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</si>
  <si>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</si>
  <si>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</si>
  <si>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</si>
  <si>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</si>
  <si>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</si>
  <si>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</si>
  <si>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</si>
  <si>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</si>
  <si>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</si>
  <si>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</si>
  <si>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</si>
  <si>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</si>
  <si>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</si>
  <si>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</si>
  <si>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</si>
  <si>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</si>
  <si>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</si>
  <si>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</si>
  <si>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</si>
  <si>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</si>
  <si>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</si>
  <si>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</si>
  <si>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</si>
  <si>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</si>
  <si>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</si>
  <si>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</si>
  <si>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</si>
  <si>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</si>
  <si>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</si>
  <si>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</si>
  <si>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</si>
  <si>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</si>
  <si>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</si>
  <si>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</si>
  <si>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</si>
  <si>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</si>
  <si>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</si>
  <si>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</si>
  <si>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</si>
  <si>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</si>
  <si>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</si>
  <si>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</si>
  <si>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</si>
  <si>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</si>
  <si>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</si>
  <si>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</si>
  <si>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</si>
  <si>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</si>
  <si>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</si>
  <si>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</si>
  <si>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</si>
  <si>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</si>
  <si>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</si>
  <si>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</si>
  <si>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</si>
  <si>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</si>
  <si>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</si>
  <si>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</si>
  <si>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</si>
  <si>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</si>
  <si>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</si>
  <si>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</si>
  <si>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</si>
  <si>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</si>
  <si>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</si>
  <si>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</si>
  <si>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</si>
  <si>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</si>
  <si>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</si>
  <si>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</si>
  <si>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</si>
  <si>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</si>
  <si>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</si>
  <si>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</si>
  <si>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</si>
  <si>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</si>
  <si>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</si>
  <si>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</si>
  <si>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</si>
  <si>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</si>
  <si>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</si>
  <si>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</si>
  <si>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</si>
  <si>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</si>
  <si>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</si>
  <si>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</si>
  <si>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</si>
  <si>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</si>
  <si>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</si>
  <si>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</si>
  <si>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</si>
  <si>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</si>
  <si>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</si>
  <si>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</si>
  <si>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</si>
  <si>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</si>
  <si>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</si>
  <si>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</si>
  <si>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</si>
  <si>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</si>
  <si>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</si>
  <si>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</si>
  <si>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</si>
  <si>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</si>
  <si>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</si>
  <si>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</si>
  <si>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</si>
  <si>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</si>
  <si>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</si>
  <si>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</si>
  <si>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</si>
  <si>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</si>
  <si>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</si>
  <si>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</si>
  <si>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</si>
  <si>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</si>
  <si>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</si>
  <si>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</si>
  <si>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</si>
  <si>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</si>
  <si>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</si>
  <si>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</si>
  <si>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</si>
  <si>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</si>
  <si>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</si>
  <si>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</si>
  <si>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</si>
  <si>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</si>
  <si>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</si>
  <si>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</si>
  <si>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</si>
  <si>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</si>
  <si>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</si>
  <si>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</si>
  <si>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</si>
  <si>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</si>
  <si>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</si>
  <si>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</si>
  <si>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</si>
  <si>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</si>
  <si>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</si>
  <si>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</si>
  <si>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</si>
  <si>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</si>
  <si>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</si>
  <si>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</si>
  <si>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</si>
  <si>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</si>
  <si>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</si>
  <si>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</si>
  <si>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</si>
  <si>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</si>
  <si>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</si>
  <si>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</si>
  <si>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</si>
  <si>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</si>
  <si>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</si>
  <si>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</si>
  <si>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</si>
  <si>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</si>
  <si>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</si>
  <si>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</si>
  <si>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</si>
  <si>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</si>
  <si>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</si>
  <si>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</si>
  <si>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</si>
  <si>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</si>
  <si>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</si>
  <si>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</si>
  <si>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</si>
  <si>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</si>
  <si>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</si>
  <si>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</si>
  <si>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</si>
  <si>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</si>
  <si>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</si>
  <si>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</si>
  <si>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</si>
  <si>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</si>
  <si>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</si>
  <si>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</si>
  <si>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</si>
  <si>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</si>
  <si>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</si>
  <si>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</si>
  <si>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</si>
  <si>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</si>
  <si>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</si>
  <si>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</si>
  <si>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</si>
  <si>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</si>
  <si>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</si>
  <si>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</si>
  <si>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</si>
  <si>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</si>
  <si>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</si>
  <si>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</si>
  <si>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</si>
  <si>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</si>
  <si>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</si>
  <si>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</si>
  <si>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</si>
  <si>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</si>
  <si>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</si>
  <si>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</si>
  <si>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</si>
  <si>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</si>
  <si>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</si>
  <si>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</si>
  <si>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</si>
  <si>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</si>
  <si>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</si>
  <si>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</si>
  <si>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</si>
  <si>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</si>
  <si>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</si>
  <si>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</si>
  <si>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</si>
  <si>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</si>
  <si>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</si>
  <si>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</si>
  <si>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</si>
  <si>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</si>
  <si>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</si>
  <si>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</si>
  <si>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</si>
  <si>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</si>
  <si>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</si>
  <si>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</si>
  <si>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</si>
  <si>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</si>
  <si>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</si>
  <si>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</si>
  <si>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</si>
  <si>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</si>
  <si>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</si>
  <si>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</si>
  <si>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</si>
  <si>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</si>
  <si>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</si>
  <si>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</si>
  <si>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</si>
  <si>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</si>
  <si>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</si>
  <si>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</si>
  <si>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</si>
  <si>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</si>
  <si>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</si>
  <si>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</si>
  <si>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</si>
  <si>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</si>
  <si>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</si>
  <si>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</si>
  <si>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</si>
  <si>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</si>
  <si>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</si>
  <si>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</si>
  <si>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</si>
  <si>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</si>
  <si>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</si>
  <si>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</si>
  <si>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</si>
  <si>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</si>
  <si>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</si>
  <si>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</si>
  <si>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</si>
  <si>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</si>
  <si>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</si>
  <si>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</si>
  <si>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</si>
  <si>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</si>
  <si>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</si>
  <si>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</si>
  <si>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</si>
  <si>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</si>
  <si>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</si>
  <si>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</si>
  <si>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</si>
  <si>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</si>
  <si>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</si>
  <si>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</si>
  <si>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</si>
  <si>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</si>
  <si>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</si>
  <si>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</si>
  <si>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</si>
  <si>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</si>
  <si>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</si>
  <si>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</si>
  <si>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</si>
  <si>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</si>
  <si>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</si>
  <si>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</si>
  <si>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</si>
  <si>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</si>
  <si>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</si>
  <si>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</si>
  <si>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</si>
  <si>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</si>
  <si>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</si>
  <si>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</si>
  <si>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</si>
  <si>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</si>
  <si>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</si>
  <si>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</si>
  <si>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</si>
  <si>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</si>
  <si>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</si>
  <si>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</si>
  <si>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</si>
  <si>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</si>
  <si>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</si>
  <si>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</si>
  <si>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</si>
  <si>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</si>
  <si>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</si>
  <si>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</si>
  <si>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</si>
  <si>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</si>
  <si>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</si>
  <si>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</si>
  <si>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</si>
  <si>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</si>
  <si>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</si>
  <si>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</si>
  <si>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</si>
  <si>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</si>
  <si>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</si>
  <si>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</si>
  <si>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</si>
  <si>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</si>
  <si>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</si>
  <si>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</si>
  <si>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</si>
  <si>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</si>
  <si>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</si>
  <si>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</si>
  <si>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</si>
  <si>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</si>
  <si>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</si>
  <si>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</si>
  <si>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</si>
  <si>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</si>
  <si>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</si>
  <si>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</si>
  <si>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</si>
  <si>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</si>
  <si>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</si>
  <si>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</si>
  <si>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</si>
  <si>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</si>
  <si>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</si>
  <si>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</si>
  <si>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</si>
  <si>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</si>
  <si>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</si>
  <si>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</si>
  <si>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</si>
  <si>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</si>
  <si>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</si>
  <si>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</si>
  <si>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</si>
  <si>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</si>
  <si>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</si>
  <si>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</si>
  <si>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</si>
  <si>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</si>
  <si>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</si>
  <si>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</si>
  <si>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</si>
  <si>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</si>
  <si>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</si>
  <si>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</si>
  <si>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</si>
  <si>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</si>
  <si>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</si>
  <si>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</si>
  <si>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</si>
  <si>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</si>
  <si>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</si>
  <si>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</si>
  <si>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</si>
  <si>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</si>
  <si>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</si>
  <si>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</si>
  <si>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</si>
  <si>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</si>
  <si>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</si>
  <si>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</si>
  <si>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</si>
  <si>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</si>
  <si>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</si>
  <si>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</si>
  <si>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</si>
  <si>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</si>
  <si>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</si>
  <si>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</si>
  <si>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</si>
  <si>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</si>
  <si>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</si>
  <si>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</si>
  <si>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</si>
  <si>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</si>
  <si>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</si>
  <si>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</si>
  <si>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</si>
  <si>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</si>
  <si>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</si>
  <si>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</si>
  <si>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</si>
  <si>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</si>
  <si>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</si>
  <si>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</si>
  <si>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</si>
  <si>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</si>
  <si>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</si>
  <si>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</si>
  <si>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</si>
  <si>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</si>
  <si>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</si>
  <si>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</si>
  <si>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</si>
  <si>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</si>
  <si>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</si>
  <si>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</si>
  <si>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</si>
  <si>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</si>
  <si>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</si>
  <si>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</si>
  <si>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</si>
  <si>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</si>
  <si>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</si>
  <si>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</si>
  <si>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</si>
  <si>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</si>
  <si>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</si>
  <si>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</si>
  <si>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</si>
  <si>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</si>
  <si>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</si>
  <si>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</si>
  <si>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</si>
  <si>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</si>
  <si>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</si>
  <si>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</si>
  <si>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</si>
  <si>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</si>
  <si>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</si>
  <si>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</si>
  <si>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</si>
  <si>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</si>
  <si>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</si>
  <si>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</si>
  <si>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</si>
  <si>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</si>
  <si>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</si>
  <si>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</si>
  <si>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</si>
  <si>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</si>
  <si>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</si>
  <si>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</si>
  <si>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</si>
  <si>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</si>
  <si>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</si>
  <si>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</si>
  <si>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</si>
  <si>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</si>
  <si>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</si>
  <si>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</si>
  <si>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</si>
  <si>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</si>
  <si>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</si>
  <si>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</si>
  <si>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</si>
  <si>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</si>
  <si>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</si>
  <si>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</si>
  <si>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</si>
  <si>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</si>
  <si>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</si>
  <si>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</si>
  <si>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</si>
  <si>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</si>
  <si>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</si>
  <si>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</si>
  <si>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</si>
  <si>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</si>
  <si>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</si>
  <si>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</si>
  <si>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</si>
  <si>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</si>
  <si>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</si>
  <si>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</si>
  <si>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</si>
  <si>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</si>
  <si>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</si>
  <si>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</si>
  <si>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</si>
  <si>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</si>
  <si>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</si>
  <si>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</si>
  <si>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</si>
  <si>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</si>
  <si>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</si>
  <si>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</si>
  <si>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</si>
  <si>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</si>
  <si>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</si>
  <si>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</si>
  <si>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</si>
  <si>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</si>
  <si>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</si>
  <si>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</si>
  <si>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</si>
  <si>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</si>
  <si>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</si>
  <si>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</si>
  <si>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</si>
  <si>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</si>
  <si>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</si>
  <si>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</si>
  <si>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</si>
  <si>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</si>
  <si>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</si>
  <si>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</si>
  <si>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</si>
  <si>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</si>
  <si>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</si>
  <si>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</si>
  <si>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</si>
  <si>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</si>
  <si>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</si>
  <si>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</si>
  <si>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</si>
  <si>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</si>
  <si>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</si>
  <si>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</si>
  <si>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</si>
  <si>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</si>
  <si>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</si>
  <si>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</si>
  <si>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</si>
  <si>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</si>
  <si>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</si>
  <si>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</si>
  <si>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</si>
  <si>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</si>
  <si>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</si>
  <si>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</si>
  <si>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</si>
  <si>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</si>
  <si>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</si>
  <si>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</si>
  <si>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</si>
  <si>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</si>
  <si>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</si>
  <si>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</si>
  <si>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</si>
  <si>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</si>
  <si>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</si>
  <si>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</si>
  <si>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</si>
  <si>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</si>
  <si>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</si>
  <si>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</si>
  <si>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</si>
  <si>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</si>
  <si>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</si>
  <si>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</si>
  <si>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</si>
  <si>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</si>
  <si>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</si>
  <si>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</si>
  <si>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</si>
  <si>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</si>
  <si>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</si>
  <si>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</si>
  <si>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</si>
  <si>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</si>
  <si>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</si>
  <si>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</si>
  <si>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</si>
  <si>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</si>
  <si>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</si>
  <si>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</si>
  <si>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</si>
  <si>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</si>
  <si>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</si>
  <si>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</si>
  <si>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</si>
  <si>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</si>
  <si>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</si>
  <si>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</si>
  <si>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</si>
  <si>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</si>
  <si>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</si>
  <si>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</si>
  <si>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</si>
  <si>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</si>
  <si>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</si>
  <si>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</si>
  <si>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</si>
  <si>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</si>
  <si>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</si>
  <si>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</si>
  <si>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</si>
  <si>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</si>
  <si>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</si>
  <si>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</si>
  <si>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</si>
  <si>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</si>
  <si>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</si>
  <si>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</si>
  <si>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</si>
  <si>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</si>
  <si>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</si>
  <si>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</si>
  <si>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</si>
  <si>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</si>
  <si>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</si>
  <si>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</si>
  <si>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</si>
  <si>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</si>
  <si>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</si>
  <si>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</si>
  <si>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</si>
  <si>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</si>
  <si>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</si>
  <si>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</si>
  <si>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</si>
  <si>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</si>
  <si>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</si>
  <si>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</si>
  <si>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</si>
  <si>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</si>
  <si>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</si>
  <si>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</si>
  <si>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</si>
  <si>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</si>
  <si>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</si>
  <si>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</si>
  <si>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</si>
  <si>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</si>
  <si>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</si>
  <si>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</si>
  <si>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</si>
  <si>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</si>
  <si>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</si>
  <si>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</si>
  <si>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</si>
  <si>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</si>
  <si>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</si>
  <si>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</si>
  <si>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</si>
  <si>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</si>
  <si>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</si>
  <si>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</si>
  <si>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</si>
  <si>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</si>
  <si>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</si>
  <si>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</si>
  <si>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</si>
  <si>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</si>
  <si>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</si>
  <si>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</si>
  <si>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</si>
  <si>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</si>
  <si>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</si>
  <si>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</si>
  <si>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</si>
  <si>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</si>
  <si>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</si>
  <si>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</si>
  <si>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</si>
  <si>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</si>
  <si>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</si>
  <si>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</si>
  <si>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</si>
  <si>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</si>
  <si>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</si>
  <si>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</si>
  <si>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</si>
  <si>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</si>
  <si>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</si>
  <si>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</si>
  <si>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</si>
  <si>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</si>
  <si>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</si>
  <si>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</si>
  <si>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</si>
  <si>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</si>
  <si>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</si>
  <si>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</si>
  <si>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</si>
  <si>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</si>
  <si>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</si>
  <si>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</si>
  <si>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</si>
  <si>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</si>
  <si>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</si>
  <si>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</si>
  <si>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</si>
  <si>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</si>
  <si>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</si>
  <si>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</si>
  <si>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</si>
  <si>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</si>
  <si>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</si>
  <si>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</si>
  <si>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</si>
  <si>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</si>
  <si>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</si>
  <si>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</si>
  <si>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</si>
  <si>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</si>
  <si>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</si>
  <si>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</si>
  <si>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</si>
  <si>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</si>
  <si>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</si>
  <si>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</si>
  <si>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</si>
  <si>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</si>
  <si>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</si>
  <si>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</si>
  <si>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</si>
  <si>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</si>
  <si>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</si>
  <si>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</si>
  <si>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</si>
  <si>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</si>
  <si>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</si>
  <si>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</si>
  <si>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</si>
  <si>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</si>
  <si>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</si>
  <si>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</si>
  <si>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</si>
  <si>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</si>
  <si>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</si>
  <si>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</si>
  <si>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</si>
  <si>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</si>
  <si>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</si>
  <si>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</si>
  <si>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</si>
  <si>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</si>
  <si>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</si>
  <si>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</si>
  <si>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</si>
  <si>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</si>
  <si>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</si>
  <si>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</si>
  <si>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</si>
  <si>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</si>
  <si>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</si>
  <si>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</si>
  <si>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</si>
  <si>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</si>
  <si>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</si>
  <si>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</si>
  <si>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</si>
  <si>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</si>
  <si>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</si>
  <si>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</si>
  <si>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</si>
  <si>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</si>
  <si>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</si>
  <si>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</si>
  <si>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</si>
  <si>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</si>
  <si>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</si>
  <si>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</si>
  <si>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</si>
  <si>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</si>
  <si>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</si>
  <si>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</si>
  <si>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</si>
  <si>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</si>
  <si>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</si>
  <si>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</si>
  <si>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</si>
  <si>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</si>
  <si>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</si>
  <si>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</si>
  <si>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</si>
  <si>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</si>
  <si>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</si>
  <si>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</si>
  <si>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</si>
  <si>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</si>
  <si>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</si>
  <si>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</si>
  <si>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</si>
  <si>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</si>
  <si>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</si>
  <si>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</si>
  <si>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</si>
  <si>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</si>
  <si>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</si>
  <si>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</si>
  <si>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</si>
  <si>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</si>
  <si>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</si>
  <si>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</si>
  <si>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</si>
  <si>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</si>
  <si>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</si>
  <si>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</si>
  <si>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</si>
  <si>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</si>
  <si>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</si>
  <si>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</si>
  <si>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</si>
  <si>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</si>
  <si>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</si>
  <si>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</si>
  <si>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</si>
  <si>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</si>
  <si>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</si>
  <si>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</si>
  <si>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</si>
  <si>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</si>
  <si>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</si>
  <si>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</si>
  <si>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</si>
  <si>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</si>
  <si>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</si>
  <si>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</si>
  <si>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</si>
  <si>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</si>
  <si>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</si>
  <si>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</si>
  <si>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</si>
  <si>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</si>
  <si>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</si>
  <si>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</si>
  <si>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</si>
  <si>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</si>
  <si>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</si>
  <si>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</si>
  <si>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</si>
  <si>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</si>
  <si>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</si>
  <si>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</si>
  <si>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</si>
  <si>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</si>
  <si>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</si>
  <si>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</si>
  <si>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</si>
  <si>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</si>
  <si>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</si>
  <si>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</si>
  <si>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</si>
  <si>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</si>
  <si>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</si>
  <si>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</si>
  <si>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</si>
  <si>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</si>
  <si>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</si>
  <si>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</si>
  <si>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</si>
  <si>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</si>
  <si>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</si>
  <si>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</si>
  <si>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</si>
  <si>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</si>
  <si>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</si>
  <si>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</si>
  <si>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</si>
  <si>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</si>
  <si>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</si>
  <si>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</si>
  <si>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</si>
  <si>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</si>
  <si>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</si>
  <si>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</si>
  <si>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</si>
  <si>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</si>
  <si>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</si>
  <si>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</si>
  <si>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</si>
  <si>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</si>
  <si>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</si>
  <si>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</si>
  <si>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</si>
  <si>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</si>
  <si>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</si>
  <si>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</si>
  <si>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</si>
  <si>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</si>
  <si>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</si>
  <si>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</si>
  <si>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</si>
  <si>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</si>
  <si>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</si>
  <si>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</si>
  <si>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</si>
  <si>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</si>
  <si>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</si>
  <si>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</si>
  <si>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</si>
  <si>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</si>
  <si>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</si>
  <si>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</si>
  <si>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</si>
  <si>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</si>
  <si>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</si>
  <si>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</si>
  <si>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</si>
  <si>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</si>
  <si>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</si>
  <si>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</si>
  <si>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</si>
  <si>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</si>
  <si>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</si>
  <si>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</si>
  <si>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</si>
  <si>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</si>
  <si>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</si>
  <si>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</si>
  <si>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</si>
  <si>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</si>
  <si>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</si>
  <si>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</si>
  <si>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</si>
  <si>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</si>
  <si>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</si>
  <si>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</si>
  <si>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</si>
  <si>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</si>
  <si>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</si>
  <si>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</si>
  <si>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</si>
  <si>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</si>
  <si>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</si>
  <si>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</si>
  <si>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</si>
  <si>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</si>
  <si>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</si>
  <si>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</si>
  <si>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</si>
  <si>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</si>
  <si>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</si>
  <si>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</si>
  <si>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</si>
  <si>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</si>
  <si>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</si>
  <si>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</si>
  <si>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</si>
  <si>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</si>
  <si>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</si>
  <si>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</si>
  <si>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</si>
  <si>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</si>
  <si>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</si>
  <si>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</si>
  <si>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</si>
  <si>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</si>
  <si>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</si>
  <si>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</si>
  <si>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</si>
  <si>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</si>
  <si>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</si>
  <si>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</si>
  <si>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</si>
  <si>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</si>
  <si>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</si>
  <si>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</si>
  <si>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</si>
  <si>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</si>
  <si>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</si>
  <si>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</si>
  <si>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</si>
  <si>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</si>
  <si>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</si>
  <si>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</si>
  <si>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</si>
  <si>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</si>
  <si>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</si>
  <si>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</si>
  <si>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</si>
  <si>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</si>
  <si>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</si>
  <si>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</si>
  <si>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</si>
  <si>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</si>
  <si>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</si>
  <si>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</si>
  <si>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</si>
  <si>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</si>
  <si>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</si>
  <si>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</si>
  <si>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</si>
  <si>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</si>
  <si>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</si>
  <si>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</si>
  <si>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</si>
  <si>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</si>
  <si>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</si>
  <si>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</si>
  <si>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</si>
  <si>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</si>
  <si>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</si>
  <si>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</si>
  <si>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</si>
  <si>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</si>
  <si>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</si>
  <si>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</si>
  <si>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</si>
  <si>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</si>
  <si>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</si>
  <si>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</si>
  <si>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</si>
  <si>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</si>
  <si>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</si>
  <si>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</si>
  <si>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</si>
  <si>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</si>
  <si>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</si>
  <si>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</si>
  <si>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</si>
  <si>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</si>
  <si>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</si>
  <si>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</si>
  <si>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</si>
  <si>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</si>
  <si>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</si>
  <si>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</si>
  <si>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</si>
  <si>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</si>
  <si>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</si>
  <si>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</si>
  <si>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</si>
  <si>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</si>
  <si>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</si>
  <si>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</si>
  <si>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</si>
  <si>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</si>
  <si>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</si>
  <si>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</si>
  <si>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</si>
  <si>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</si>
  <si>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</si>
  <si>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</si>
  <si>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</si>
  <si>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</si>
  <si>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</si>
  <si>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</si>
  <si>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</si>
  <si>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</si>
  <si>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</si>
  <si>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</si>
  <si>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</si>
  <si>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</si>
  <si>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</si>
  <si>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</si>
  <si>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</si>
  <si>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</si>
  <si>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</si>
  <si>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</si>
  <si>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</si>
  <si>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</si>
  <si>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</si>
  <si>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</si>
  <si>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</si>
  <si>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</si>
  <si>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</si>
  <si>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</si>
  <si>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</si>
  <si>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</si>
  <si>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</si>
  <si>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</si>
  <si>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</si>
  <si>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</si>
  <si>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</si>
  <si>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</si>
  <si>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</si>
  <si>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</si>
  <si>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</si>
  <si>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</si>
  <si>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</si>
  <si>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</si>
  <si>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</si>
  <si>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</si>
  <si>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</si>
  <si>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</si>
  <si>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</si>
  <si>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</si>
  <si>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</si>
  <si>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</si>
  <si>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</si>
  <si>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</si>
  <si>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</si>
  <si>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</si>
  <si>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</si>
  <si>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</si>
  <si>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</si>
  <si>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</si>
  <si>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</si>
  <si>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</si>
  <si>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</si>
  <si>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</si>
  <si>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</si>
  <si>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</si>
  <si>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</si>
  <si>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</si>
  <si>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</si>
  <si>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</si>
  <si>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</si>
  <si>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</si>
  <si>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</si>
  <si>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</si>
  <si>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</si>
  <si>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</si>
  <si>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</si>
  <si>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</si>
  <si>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</si>
  <si>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</si>
  <si>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</si>
  <si>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</si>
  <si>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</si>
  <si>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</si>
  <si>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</si>
  <si>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</si>
  <si>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</si>
  <si>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</si>
  <si>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</si>
  <si>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</si>
  <si>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</si>
  <si>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</si>
  <si>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</si>
  <si>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</si>
  <si>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</si>
  <si>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</si>
  <si>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</si>
  <si>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</si>
  <si>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</si>
  <si>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</si>
  <si>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</si>
  <si>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</si>
  <si>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</si>
  <si>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</si>
  <si>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</si>
  <si>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</si>
  <si>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</si>
  <si>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</si>
  <si>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</si>
  <si>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</si>
  <si>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</si>
  <si>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</si>
  <si>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</si>
  <si>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</si>
  <si>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</si>
  <si>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</si>
  <si>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</si>
  <si>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</si>
  <si>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</si>
  <si>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</si>
  <si>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</si>
  <si>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</si>
  <si>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</si>
  <si>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</si>
  <si>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</si>
  <si>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</si>
  <si>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</si>
  <si>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</si>
  <si>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</si>
  <si>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</si>
  <si>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</si>
  <si>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</si>
  <si>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</si>
  <si>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</si>
  <si>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</si>
  <si>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</si>
  <si>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</si>
  <si>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</si>
  <si>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</si>
  <si>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</si>
  <si>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</si>
  <si>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</si>
  <si>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</si>
  <si>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</si>
  <si>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</si>
  <si>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</si>
  <si>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</si>
  <si>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</si>
  <si>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</si>
  <si>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</si>
  <si>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</si>
  <si>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</si>
  <si>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</si>
  <si>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</si>
  <si>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</si>
  <si>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</si>
  <si>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</si>
  <si>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</si>
  <si>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</si>
  <si>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</si>
  <si>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</si>
  <si>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</si>
  <si>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</si>
  <si>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</si>
  <si>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</si>
  <si>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</si>
  <si>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</si>
  <si>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</si>
  <si>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</si>
  <si>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</si>
  <si>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</si>
  <si>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</si>
  <si>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</si>
  <si>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</si>
  <si>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</si>
  <si>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</si>
  <si>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</si>
  <si>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</si>
  <si>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</si>
  <si>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</si>
  <si>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</si>
  <si>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</si>
  <si>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</si>
  <si>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</si>
  <si>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</si>
  <si>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</si>
  <si>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</si>
  <si>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</si>
  <si>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</si>
  <si>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</si>
  <si>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</si>
  <si>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</si>
  <si>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</si>
  <si>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</si>
  <si>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</si>
  <si>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</si>
  <si>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</si>
  <si>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</si>
  <si>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</si>
  <si>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</si>
  <si>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</si>
  <si>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</si>
  <si>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</si>
  <si>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</si>
  <si>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</si>
  <si>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</si>
  <si>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</si>
  <si>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</si>
  <si>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</si>
  <si>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</si>
  <si>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</si>
  <si>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</si>
  <si>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</si>
  <si>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</si>
  <si>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</si>
  <si>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</si>
  <si>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</si>
  <si>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</si>
  <si>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</si>
  <si>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</si>
  <si>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</si>
  <si>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</si>
  <si>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</si>
  <si>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</si>
  <si>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</si>
  <si>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</si>
  <si>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</si>
  <si>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</si>
  <si>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</si>
  <si>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</si>
  <si>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</si>
  <si>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</si>
  <si>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</si>
  <si>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</si>
  <si>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</si>
  <si>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</si>
  <si>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</si>
  <si>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</si>
  <si>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</si>
  <si>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</si>
  <si>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</si>
  <si>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</si>
  <si>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</si>
  <si>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</si>
  <si>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</si>
  <si>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</si>
  <si>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</si>
  <si>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</si>
  <si>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</si>
  <si>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</si>
  <si>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</si>
  <si>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</si>
  <si>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</si>
  <si>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</si>
  <si>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</si>
  <si>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</si>
  <si>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</si>
  <si>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</si>
  <si>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</si>
  <si>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</si>
  <si>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</si>
  <si>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</si>
  <si>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</si>
  <si>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</si>
  <si>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</si>
  <si>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</si>
  <si>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</si>
  <si>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</si>
  <si>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</si>
  <si>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</si>
  <si>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</si>
  <si>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</si>
  <si>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</si>
  <si>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</si>
  <si>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</si>
  <si>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</si>
  <si>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</si>
  <si>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</si>
  <si>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</si>
  <si>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</si>
  <si>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</si>
  <si>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</si>
  <si>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</si>
  <si>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</si>
  <si>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</si>
  <si>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</si>
  <si>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</si>
  <si>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</si>
  <si>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</si>
  <si>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</si>
  <si>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</si>
  <si>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</si>
  <si>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</si>
  <si>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</si>
  <si>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</si>
  <si>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</si>
  <si>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</si>
  <si>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</si>
  <si>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</si>
  <si>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</si>
  <si>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</si>
  <si>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</si>
  <si>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</si>
  <si>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</si>
  <si>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</si>
  <si>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</si>
  <si>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</si>
  <si>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</si>
  <si>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</si>
  <si>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</si>
  <si>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</si>
  <si>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</si>
  <si>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</si>
  <si>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</si>
  <si>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</si>
  <si>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</si>
  <si>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</si>
  <si>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</si>
  <si>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</si>
  <si>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</si>
  <si>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</si>
  <si>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</si>
  <si>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</si>
  <si>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</si>
  <si>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</si>
  <si>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</si>
  <si>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</si>
  <si>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</si>
  <si>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</si>
  <si>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</si>
  <si>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</si>
  <si>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</si>
  <si>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</si>
  <si>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</si>
  <si>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</si>
  <si>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</si>
  <si>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</si>
  <si>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</si>
  <si>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</si>
  <si>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</si>
  <si>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</si>
  <si>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</si>
  <si>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</si>
  <si>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</si>
  <si>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</si>
  <si>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</si>
  <si>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</si>
  <si>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</si>
  <si>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</si>
  <si>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</si>
  <si>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</si>
  <si>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</si>
  <si>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</si>
  <si>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</si>
  <si>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</si>
  <si>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</si>
  <si>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</si>
  <si>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</si>
  <si>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</si>
  <si>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</si>
  <si>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</si>
  <si>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</si>
  <si>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</si>
  <si>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</si>
  <si>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</si>
  <si>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</si>
  <si>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</si>
  <si>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</si>
  <si>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</si>
  <si>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</si>
  <si>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</si>
  <si>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</si>
  <si>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</si>
  <si>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</si>
  <si>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</si>
  <si>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</si>
  <si>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</si>
  <si>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</si>
  <si>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</si>
  <si>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</si>
  <si>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</si>
  <si>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</si>
  <si>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</si>
  <si>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</si>
  <si>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</si>
  <si>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</si>
  <si>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</si>
  <si>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</si>
  <si>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</si>
  <si>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</si>
  <si>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</si>
  <si>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</si>
  <si>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</si>
  <si>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</si>
  <si>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</si>
  <si>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</si>
  <si>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</si>
  <si>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</si>
  <si>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</si>
  <si>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</si>
  <si>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</si>
  <si>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</si>
  <si>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</si>
  <si>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</si>
  <si>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</si>
  <si>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</si>
  <si>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</si>
  <si>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</si>
  <si>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</si>
  <si>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</si>
  <si>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</si>
  <si>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</si>
  <si>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</si>
  <si>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</si>
  <si>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</si>
  <si>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</si>
  <si>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</si>
  <si>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</si>
  <si>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</si>
  <si>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</si>
  <si>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</si>
  <si>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</si>
  <si>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</si>
  <si>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</si>
  <si>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</si>
  <si>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</si>
  <si>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</si>
  <si>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</si>
  <si>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</si>
  <si>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</si>
  <si>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</si>
  <si>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</si>
  <si>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</si>
  <si>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</si>
  <si>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</si>
  <si>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</si>
  <si>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</si>
  <si>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</si>
  <si>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</si>
  <si>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</si>
  <si>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</si>
  <si>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</si>
  <si>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</si>
  <si>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</si>
  <si>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</si>
  <si>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</si>
  <si>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</si>
  <si>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</si>
  <si>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</si>
  <si>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</si>
  <si>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</si>
  <si>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</si>
  <si>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</si>
  <si>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</si>
  <si>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</si>
  <si>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</si>
  <si>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</si>
  <si>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</si>
  <si>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</si>
  <si>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</si>
  <si>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</si>
  <si>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</si>
  <si>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</si>
  <si>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</si>
  <si>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</si>
  <si>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</si>
  <si>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</si>
  <si>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</si>
  <si>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</si>
  <si>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</si>
  <si>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</si>
  <si>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</si>
  <si>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</si>
  <si>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</si>
  <si>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</si>
  <si>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</si>
  <si>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</si>
  <si>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</si>
  <si>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</si>
  <si>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</si>
  <si>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</si>
  <si>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</si>
  <si>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</si>
  <si>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</si>
  <si>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</si>
  <si>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</si>
  <si>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</si>
  <si>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</si>
  <si>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</si>
  <si>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</si>
  <si>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</si>
  <si>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</si>
  <si>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</si>
  <si>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</si>
  <si>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</si>
  <si>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</si>
  <si>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</si>
  <si>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</si>
  <si>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</si>
  <si>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</si>
  <si>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</si>
  <si>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</si>
  <si>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</si>
  <si>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</si>
  <si>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</si>
  <si>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</si>
  <si>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</si>
  <si>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</si>
  <si>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</si>
  <si>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</si>
  <si>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</si>
  <si>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</si>
  <si>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</si>
  <si>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</si>
  <si>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</si>
  <si>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</si>
  <si>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</si>
  <si>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</si>
  <si>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</si>
  <si>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</si>
  <si>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</si>
  <si>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</si>
  <si>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</si>
  <si>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</si>
  <si>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</si>
  <si>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</si>
  <si>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</si>
  <si>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</si>
  <si>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</si>
  <si>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</si>
  <si>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</si>
  <si>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</si>
  <si>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</si>
  <si>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</si>
  <si>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</si>
  <si>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</si>
  <si>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</si>
  <si>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</si>
  <si>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</si>
  <si>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</si>
  <si>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</si>
  <si>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</si>
  <si>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</si>
  <si>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</si>
  <si>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</si>
  <si>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</si>
  <si>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</si>
  <si>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</si>
  <si>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</si>
  <si>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</si>
  <si>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</si>
  <si>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</si>
  <si>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</si>
  <si>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</si>
  <si>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</si>
  <si>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</si>
  <si>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</si>
  <si>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</si>
  <si>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</si>
  <si>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</si>
  <si>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</si>
  <si>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</si>
  <si>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</si>
  <si>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</si>
  <si>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</si>
  <si>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</si>
  <si>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</si>
  <si>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</si>
  <si>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</si>
  <si>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</si>
  <si>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</si>
  <si>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</si>
  <si>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</si>
  <si>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</si>
  <si>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</si>
  <si>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</si>
  <si>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</si>
  <si>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</si>
  <si>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</si>
  <si>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</si>
  <si>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</si>
  <si>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</si>
  <si>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</si>
  <si>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</si>
  <si>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</si>
  <si>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</si>
  <si>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</si>
  <si>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</si>
  <si>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</si>
  <si>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</si>
  <si>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</si>
  <si>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</si>
  <si>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</si>
  <si>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</si>
  <si>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</si>
  <si>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</si>
  <si>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</si>
  <si>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</si>
  <si>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</si>
  <si>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</si>
  <si>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</si>
  <si>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</si>
  <si>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</si>
  <si>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</si>
  <si>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</si>
  <si>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</si>
  <si>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</si>
  <si>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</si>
  <si>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</si>
  <si>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</si>
  <si>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</si>
  <si>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</si>
  <si>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</si>
  <si>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</si>
  <si>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</si>
  <si>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</si>
  <si>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</si>
  <si>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</si>
  <si>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</si>
  <si>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</si>
  <si>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</si>
  <si>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</si>
  <si>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</si>
  <si>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</si>
  <si>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</si>
  <si>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</si>
  <si>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</si>
  <si>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</si>
  <si>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</si>
  <si>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</si>
  <si>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</si>
  <si>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</si>
  <si>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</si>
  <si>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</si>
  <si>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</si>
  <si>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</si>
  <si>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</si>
  <si>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</si>
  <si>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</si>
  <si>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</si>
  <si>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</si>
  <si>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</si>
  <si>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</si>
  <si>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</si>
  <si>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</si>
  <si>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</si>
  <si>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</si>
  <si>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</si>
  <si>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</si>
  <si>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</si>
  <si>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</si>
  <si>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</si>
  <si>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</si>
  <si>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</si>
  <si>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</si>
  <si>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</si>
  <si>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</si>
  <si>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</si>
  <si>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</si>
  <si>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</si>
  <si>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</si>
  <si>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</si>
  <si>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</si>
  <si>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</si>
  <si>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</si>
  <si>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</si>
  <si>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</si>
  <si>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</si>
  <si>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</si>
  <si>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</si>
  <si>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</si>
  <si>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</si>
  <si>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</si>
  <si>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</si>
  <si>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</si>
  <si>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</si>
  <si>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</si>
  <si>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</si>
  <si>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</si>
  <si>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</si>
  <si>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</si>
  <si>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</si>
  <si>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</si>
  <si>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</si>
  <si>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</si>
  <si>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</si>
  <si>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</si>
  <si>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</si>
  <si>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</si>
  <si>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</si>
  <si>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</si>
  <si>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</si>
  <si>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</si>
  <si>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</si>
  <si>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</si>
  <si>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</si>
  <si>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</si>
  <si>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</si>
  <si>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</si>
  <si>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</si>
  <si>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</si>
  <si>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</si>
  <si>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</si>
  <si>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</si>
  <si>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</si>
  <si>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</si>
  <si>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</si>
  <si>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</si>
  <si>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</si>
  <si>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</si>
  <si>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</si>
  <si>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</si>
  <si>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</si>
  <si>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</si>
  <si>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</si>
  <si>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</si>
  <si>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</si>
  <si>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</si>
  <si>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</si>
  <si>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</si>
  <si>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</si>
  <si>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</si>
  <si>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</si>
  <si>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</si>
  <si>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</si>
  <si>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</si>
  <si>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</si>
  <si>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</si>
  <si>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</si>
  <si>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</si>
  <si>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</si>
  <si>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</si>
  <si>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</si>
  <si>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</si>
  <si>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</si>
  <si>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</si>
  <si>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</si>
  <si>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</si>
  <si>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</si>
  <si>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</si>
  <si>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</si>
  <si>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</si>
  <si>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</si>
  <si>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</si>
  <si>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</si>
  <si>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</si>
  <si>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</si>
  <si>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</si>
  <si>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</si>
  <si>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</si>
  <si>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</si>
  <si>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</si>
  <si>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</si>
  <si>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</si>
  <si>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</si>
  <si>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</si>
  <si>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</si>
  <si>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</si>
  <si>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</si>
  <si>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</si>
  <si>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</si>
  <si>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</si>
  <si>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</si>
  <si>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</si>
  <si>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</si>
  <si>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</si>
  <si>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</si>
  <si>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</si>
  <si>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</si>
  <si>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</si>
  <si>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</si>
  <si>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</si>
  <si>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</si>
  <si>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</si>
  <si>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</si>
  <si>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</si>
  <si>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</si>
  <si>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</si>
  <si>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</si>
  <si>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</si>
  <si>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</si>
  <si>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</si>
  <si>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</si>
  <si>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</si>
  <si>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</si>
  <si>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</si>
  <si>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</si>
  <si>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</si>
  <si>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</si>
  <si>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</si>
  <si>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</si>
  <si>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</si>
  <si>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</si>
  <si>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</si>
  <si>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</si>
  <si>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</si>
  <si>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</si>
  <si>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</si>
  <si>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</si>
  <si>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</si>
  <si>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</si>
  <si>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</si>
  <si>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</si>
  <si>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</si>
  <si>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</si>
  <si>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</si>
  <si>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</si>
  <si>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</si>
  <si>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</si>
  <si>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</si>
  <si>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</si>
  <si>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</si>
  <si>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</si>
  <si>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</si>
  <si>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</si>
  <si>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</si>
  <si>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</si>
  <si>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</si>
  <si>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</si>
  <si>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</si>
  <si>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</si>
  <si>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</si>
  <si>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</si>
  <si>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</si>
  <si>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</si>
  <si>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</si>
  <si>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</si>
  <si>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</si>
  <si>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</si>
  <si>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</si>
  <si>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</si>
  <si>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</si>
  <si>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</si>
  <si>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</si>
  <si>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</si>
  <si>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</si>
  <si>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</si>
  <si>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</si>
  <si>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</si>
  <si>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</si>
  <si>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</si>
  <si>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</si>
  <si>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</si>
  <si>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</si>
  <si>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</si>
  <si>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</si>
  <si>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</si>
  <si>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</si>
  <si>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</si>
  <si>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</si>
  <si>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</si>
  <si>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</si>
  <si>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</si>
  <si>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</si>
  <si>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</si>
  <si>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</si>
  <si>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</si>
  <si>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</si>
  <si>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</si>
  <si>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</si>
  <si>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</si>
  <si>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</si>
  <si>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</si>
  <si>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</si>
  <si>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</si>
  <si>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</si>
  <si>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</si>
  <si>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</si>
  <si>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</si>
  <si>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</si>
  <si>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</si>
  <si>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</si>
  <si>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</si>
  <si>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</si>
  <si>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</si>
  <si>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</si>
  <si>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</si>
  <si>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</si>
  <si>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</si>
  <si>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</si>
  <si>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</si>
  <si>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</si>
  <si>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</si>
  <si>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</si>
  <si>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</si>
  <si>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</si>
  <si>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</si>
  <si>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</si>
  <si>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</si>
  <si>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</si>
  <si>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</si>
  <si>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</si>
  <si>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</si>
  <si>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</si>
  <si>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</si>
  <si>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</si>
  <si>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</si>
  <si>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</si>
  <si>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</si>
  <si>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</si>
  <si>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</si>
  <si>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</si>
  <si>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</si>
  <si>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</si>
  <si>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</si>
  <si>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</si>
  <si>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</si>
  <si>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</si>
  <si>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</si>
  <si>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</si>
  <si>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</si>
  <si>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</si>
  <si>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</si>
  <si>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</si>
  <si>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</si>
  <si>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</si>
  <si>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</si>
  <si>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</si>
  <si>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</si>
  <si>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</si>
  <si>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</si>
  <si>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</si>
  <si>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</si>
  <si>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</si>
  <si>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</si>
  <si>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</si>
  <si>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</si>
  <si>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</si>
  <si>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</si>
  <si>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</si>
  <si>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</si>
  <si>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</si>
  <si>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</si>
  <si>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</si>
  <si>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</si>
  <si>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</si>
  <si>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</si>
  <si>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</si>
  <si>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</si>
  <si>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</si>
  <si>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</si>
  <si>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</si>
  <si>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</si>
  <si>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</si>
  <si>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</si>
  <si>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</si>
  <si>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</si>
  <si>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</si>
  <si>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</si>
  <si>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</si>
  <si>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</si>
  <si>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</si>
  <si>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</si>
  <si>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</si>
  <si>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</si>
  <si>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</si>
  <si>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</si>
  <si>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</si>
  <si>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</si>
  <si>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</si>
  <si>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</si>
  <si>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</si>
  <si>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</si>
  <si>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</si>
  <si>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</si>
  <si>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</si>
  <si>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</si>
  <si>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</si>
  <si>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</si>
  <si>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</si>
  <si>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</si>
  <si>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</si>
  <si>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</si>
  <si>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</si>
  <si>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</si>
  <si>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</si>
  <si>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</si>
  <si>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</si>
  <si>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</si>
  <si>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</si>
  <si>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</si>
  <si>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</si>
  <si>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</si>
  <si>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</si>
  <si>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</si>
  <si>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</si>
  <si>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</si>
  <si>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</si>
  <si>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</si>
  <si>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</si>
  <si>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</si>
  <si>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</si>
  <si>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</si>
  <si>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</si>
  <si>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</si>
  <si>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</si>
  <si>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</si>
  <si>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</si>
  <si>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</si>
  <si>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</si>
  <si>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</si>
  <si>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</si>
  <si>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</si>
  <si>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</si>
  <si>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</si>
  <si>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</si>
  <si>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</si>
  <si>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</si>
  <si>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</si>
  <si>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</si>
  <si>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</si>
  <si>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</si>
  <si>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</si>
  <si>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</si>
  <si>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</si>
  <si>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</si>
  <si>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</si>
  <si>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</si>
  <si>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</si>
  <si>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</si>
  <si>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</si>
  <si>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</si>
  <si>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</si>
  <si>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</si>
  <si>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</si>
  <si>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</si>
  <si>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</si>
  <si>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</si>
  <si>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</si>
  <si>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</si>
  <si>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</si>
  <si>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</si>
  <si>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</si>
  <si>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</si>
  <si>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</si>
  <si>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</si>
  <si>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</si>
  <si>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</si>
  <si>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</si>
  <si>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</si>
  <si>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</si>
  <si>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</si>
  <si>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</si>
  <si>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</si>
  <si>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</si>
  <si>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</si>
  <si>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</si>
  <si>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</si>
  <si>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</si>
  <si>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</si>
  <si>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</si>
  <si>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</si>
  <si>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</si>
  <si>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</si>
  <si>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</si>
  <si>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</si>
  <si>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</si>
  <si>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</si>
  <si>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</si>
  <si>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</si>
  <si>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</si>
  <si>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</si>
  <si>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</si>
  <si>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</si>
  <si>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</si>
  <si>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</si>
  <si>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</si>
  <si>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</si>
  <si>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</si>
  <si>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</si>
  <si>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</si>
  <si>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</si>
  <si>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</si>
  <si>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</si>
  <si>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</si>
  <si>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</si>
  <si>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</si>
  <si>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</si>
  <si>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</si>
  <si>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</si>
  <si>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</si>
  <si>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</si>
  <si>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</si>
  <si>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</si>
  <si>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</si>
  <si>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</si>
  <si>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</si>
  <si>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</si>
  <si>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</si>
  <si>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</si>
  <si>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</si>
  <si>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</si>
  <si>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</si>
  <si>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</si>
  <si>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</si>
  <si>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</si>
  <si>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</si>
  <si>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</si>
  <si>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</si>
  <si>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</si>
  <si>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</si>
  <si>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</si>
  <si>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</si>
  <si>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</si>
  <si>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</si>
  <si>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</si>
  <si>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</si>
  <si>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</si>
  <si>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</si>
  <si>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</si>
  <si>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</si>
  <si>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</si>
  <si>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</si>
  <si>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</si>
  <si>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</si>
  <si>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</si>
  <si>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</si>
  <si>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</si>
  <si>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</si>
  <si>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</si>
  <si>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</si>
  <si>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</si>
  <si>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</si>
  <si>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</si>
  <si>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</si>
  <si>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</si>
  <si>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</si>
  <si>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</si>
  <si>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</si>
  <si>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</si>
  <si>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</si>
  <si>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</si>
  <si>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</si>
  <si>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</si>
  <si>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</si>
  <si>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</si>
  <si>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</si>
  <si>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</si>
  <si>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</si>
  <si>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</si>
  <si>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</si>
  <si>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</si>
  <si>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</si>
  <si>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</si>
  <si>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</si>
  <si>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</si>
  <si>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</si>
  <si>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</si>
  <si>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</si>
  <si>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</si>
  <si>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</si>
  <si>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</si>
  <si>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</si>
  <si>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</si>
  <si>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</si>
  <si>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</si>
  <si>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</si>
  <si>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</si>
  <si>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</si>
  <si>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</si>
  <si>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</si>
  <si>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</si>
  <si>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</si>
  <si>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</si>
  <si>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</si>
  <si>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</si>
  <si>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</si>
  <si>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</si>
  <si>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</si>
  <si>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</si>
  <si>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</si>
  <si>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</si>
  <si>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</si>
  <si>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</si>
  <si>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</si>
  <si>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</si>
  <si>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</si>
  <si>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</si>
  <si>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</si>
  <si>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</si>
  <si>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</si>
  <si>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</si>
  <si>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</si>
  <si>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</si>
  <si>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</si>
  <si>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</si>
  <si>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</si>
  <si>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</si>
  <si>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</si>
  <si>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</si>
  <si>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</si>
  <si>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</si>
  <si>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</si>
  <si>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</si>
  <si>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</si>
  <si>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</si>
  <si>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</si>
  <si>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</si>
  <si>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</si>
  <si>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</si>
  <si>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</si>
  <si>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</si>
  <si>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</si>
  <si>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</si>
  <si>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</si>
  <si>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</si>
  <si>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</si>
  <si>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</si>
  <si>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</si>
  <si>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</si>
  <si>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</si>
  <si>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</si>
  <si>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</si>
  <si>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</si>
  <si>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</si>
  <si>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</si>
  <si>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</si>
  <si>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</si>
  <si>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</si>
  <si>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</si>
  <si>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</si>
  <si>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</si>
  <si>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</si>
  <si>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</si>
  <si>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</si>
  <si>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</si>
  <si>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</si>
  <si>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</si>
  <si>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</si>
  <si>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</si>
  <si>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</si>
  <si>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</si>
  <si>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</si>
  <si>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</si>
  <si>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</si>
  <si>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</si>
  <si>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</si>
  <si>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</si>
  <si>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</si>
  <si>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</si>
  <si>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</si>
  <si>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</si>
  <si>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</si>
  <si>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</si>
  <si>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</si>
  <si>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</si>
  <si>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</si>
  <si>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</si>
  <si>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</si>
  <si>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</si>
  <si>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</si>
  <si>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</si>
  <si>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</si>
  <si>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</si>
  <si>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</si>
  <si>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</si>
  <si>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</si>
  <si>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</si>
  <si>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</si>
  <si>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</si>
  <si>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</si>
  <si>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</si>
  <si>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</si>
  <si>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</si>
  <si>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</si>
  <si>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</si>
  <si>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</si>
  <si>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</si>
  <si>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</si>
  <si>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</si>
  <si>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</si>
  <si>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</si>
  <si>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</si>
  <si>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</si>
  <si>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</si>
  <si>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</si>
  <si>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</si>
  <si>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</si>
  <si>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</si>
  <si>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</si>
  <si>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</si>
  <si>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</si>
  <si>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</si>
  <si>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</si>
  <si>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</si>
  <si>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</si>
  <si>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</si>
  <si>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</si>
  <si>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</si>
  <si>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</si>
  <si>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</si>
  <si>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</si>
  <si>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</si>
  <si>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</si>
  <si>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</si>
  <si>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</si>
  <si>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</si>
  <si>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</si>
  <si>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</si>
  <si>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</si>
  <si>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</si>
  <si>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</si>
  <si>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</si>
  <si>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</si>
  <si>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</si>
  <si>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</si>
  <si>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</si>
  <si>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</si>
  <si>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</si>
  <si>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</si>
  <si>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</si>
  <si>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</si>
  <si>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</si>
  <si>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</si>
  <si>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</si>
  <si>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</si>
  <si>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</si>
  <si>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</si>
  <si>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</si>
  <si>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</si>
  <si>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</si>
  <si>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</si>
  <si>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</si>
  <si>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</si>
  <si>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</si>
  <si>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</si>
  <si>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</si>
  <si>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</si>
  <si>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</si>
  <si>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</si>
  <si>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</si>
  <si>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</si>
  <si>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</si>
  <si>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</si>
  <si>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</si>
  <si>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</si>
  <si>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</si>
  <si>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</si>
  <si>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</si>
  <si>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</si>
  <si>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</si>
  <si>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</si>
  <si>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</si>
  <si>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</si>
  <si>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</si>
  <si>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</si>
  <si>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</si>
  <si>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</si>
  <si>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</si>
  <si>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</si>
  <si>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</si>
  <si>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</si>
  <si>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</si>
  <si>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</si>
  <si>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</si>
  <si>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</si>
  <si>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</si>
  <si>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</si>
  <si>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</si>
  <si>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</si>
  <si>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</si>
  <si>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</si>
  <si>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</si>
  <si>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</si>
  <si>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</si>
  <si>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</si>
  <si>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</si>
  <si>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</si>
  <si>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</si>
  <si>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</si>
  <si>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</si>
  <si>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</si>
  <si>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</si>
  <si>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</si>
  <si>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</si>
  <si>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</si>
  <si>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</si>
  <si>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</si>
  <si>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</si>
  <si>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</si>
  <si>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</si>
  <si>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</si>
  <si>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</si>
  <si>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</si>
  <si>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</si>
  <si>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</si>
  <si>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</si>
  <si>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</si>
  <si>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</si>
  <si>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</si>
  <si>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</si>
  <si>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</si>
  <si>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</si>
  <si>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</si>
  <si>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</si>
  <si>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</si>
  <si>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</si>
  <si>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</si>
  <si>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</si>
  <si>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</si>
  <si>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</si>
  <si>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</si>
  <si>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</si>
  <si>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</si>
  <si>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</si>
  <si>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</si>
  <si>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</si>
  <si>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</si>
  <si>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</si>
  <si>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</si>
  <si>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</si>
  <si>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</si>
  <si>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</si>
  <si>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</si>
  <si>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</si>
  <si>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</si>
  <si>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</si>
  <si>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</si>
  <si>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</si>
  <si>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</si>
  <si>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</si>
  <si>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</si>
  <si>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</si>
  <si>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</si>
  <si>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</si>
  <si>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</si>
  <si>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</si>
  <si>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</si>
  <si>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</si>
  <si>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</si>
  <si>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</si>
  <si>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</si>
  <si>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</si>
  <si>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</si>
  <si>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</si>
  <si>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</si>
  <si>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</si>
  <si>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</si>
  <si>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</si>
  <si>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</si>
  <si>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</si>
  <si>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</si>
  <si>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</si>
  <si>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</si>
  <si>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</si>
  <si>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</si>
  <si>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</si>
  <si>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</si>
  <si>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</si>
  <si>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</si>
  <si>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</si>
  <si>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</si>
  <si>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</si>
  <si>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</si>
  <si>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</si>
  <si>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</si>
  <si>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</si>
  <si>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</si>
  <si>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</si>
  <si>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</si>
  <si>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</si>
  <si>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</si>
  <si>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</si>
  <si>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</si>
  <si>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</si>
  <si>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</si>
  <si>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</si>
  <si>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</si>
  <si>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</si>
  <si>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</si>
  <si>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</si>
  <si>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</si>
  <si>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</si>
  <si>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</si>
  <si>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</si>
  <si>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</si>
  <si>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</si>
  <si>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</si>
  <si>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</si>
  <si>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</si>
  <si>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</si>
  <si>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</si>
  <si>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</si>
  <si>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</si>
  <si>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</si>
  <si>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</si>
  <si>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</si>
  <si>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</si>
  <si>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</si>
  <si>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</si>
  <si>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</si>
  <si>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</si>
  <si>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</si>
  <si>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</si>
  <si>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</si>
  <si>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</si>
  <si>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</si>
  <si>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</si>
  <si>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</si>
  <si>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</si>
  <si>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</si>
  <si>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</si>
  <si>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</si>
  <si>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</si>
  <si>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</si>
  <si>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</si>
  <si>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</si>
  <si>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</si>
  <si>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</si>
  <si>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</si>
  <si>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</si>
  <si>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</si>
  <si>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</si>
  <si>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</si>
  <si>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</si>
  <si>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</si>
  <si>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</si>
  <si>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</si>
  <si>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</si>
  <si>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</si>
  <si>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</si>
  <si>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</si>
  <si>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</si>
  <si>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</si>
  <si>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</si>
  <si>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</si>
  <si>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</si>
  <si>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</si>
  <si>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</si>
  <si>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</si>
  <si>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</si>
  <si>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</si>
  <si>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</si>
  <si>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</si>
  <si>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</si>
  <si>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</si>
  <si>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</si>
  <si>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</si>
  <si>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</si>
  <si>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</si>
  <si>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</si>
  <si>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</si>
  <si>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</si>
  <si>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</si>
  <si>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</si>
  <si>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</si>
  <si>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</si>
  <si>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</si>
  <si>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</si>
  <si>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</si>
  <si>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</si>
  <si>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</si>
  <si>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</si>
  <si>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</si>
  <si>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</si>
  <si>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</si>
  <si>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</si>
  <si>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</si>
  <si>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</si>
  <si>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</si>
  <si>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</si>
  <si>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</si>
  <si>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</si>
  <si>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</si>
  <si>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</si>
  <si>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</si>
  <si>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</si>
  <si>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</si>
  <si>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</si>
  <si>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</si>
  <si>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</si>
  <si>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</si>
  <si>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</si>
  <si>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</si>
  <si>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</si>
  <si>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</si>
  <si>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</si>
  <si>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</si>
  <si>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</si>
  <si>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</si>
  <si>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</si>
  <si>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</si>
  <si>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</si>
  <si>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</si>
  <si>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</si>
  <si>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</si>
  <si>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</si>
  <si>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</si>
  <si>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</si>
  <si>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</si>
  <si>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</si>
  <si>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</si>
  <si>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</si>
  <si>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</si>
  <si>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</si>
  <si>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</si>
  <si>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</si>
  <si>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</si>
  <si>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</si>
  <si>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</si>
  <si>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</si>
  <si>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</si>
  <si>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</si>
  <si>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</si>
  <si>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</si>
  <si>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</si>
  <si>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</si>
  <si>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</si>
  <si>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</si>
  <si>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</si>
  <si>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</si>
  <si>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</si>
  <si>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</si>
  <si>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</si>
  <si>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</si>
  <si>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</si>
  <si>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</si>
  <si>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</si>
  <si>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</si>
  <si>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</si>
  <si>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</si>
  <si>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</si>
  <si>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</si>
  <si>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</si>
  <si>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</si>
  <si>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</si>
  <si>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</si>
  <si>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</si>
  <si>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</si>
  <si>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</si>
  <si>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</si>
  <si>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</si>
  <si>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</si>
  <si>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</si>
  <si>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</si>
  <si>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</si>
  <si>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</si>
  <si>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</si>
  <si>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</si>
  <si>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</si>
  <si>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</si>
  <si>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</si>
  <si>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</si>
  <si>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</si>
  <si>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</si>
  <si>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</si>
  <si>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</si>
  <si>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</si>
  <si>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</si>
  <si>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</si>
  <si>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</si>
  <si>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</si>
  <si>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</si>
  <si>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</si>
  <si>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</si>
  <si>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</si>
  <si>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</si>
  <si>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</si>
  <si>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</si>
  <si>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</si>
  <si>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</si>
  <si>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</si>
  <si>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</si>
  <si>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</si>
  <si>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</si>
  <si>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</si>
  <si>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</si>
  <si>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</si>
  <si>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</si>
  <si>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</si>
  <si>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</si>
  <si>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</si>
  <si>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</si>
  <si>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</si>
  <si>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</si>
  <si>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</si>
  <si>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</si>
  <si>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</si>
  <si>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</si>
  <si>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</si>
  <si>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</si>
  <si>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</si>
  <si>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</si>
  <si>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</si>
  <si>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</si>
  <si>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</si>
  <si>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</si>
  <si>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</si>
  <si>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</si>
  <si>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</si>
  <si>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</si>
  <si>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</si>
  <si>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</si>
  <si>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</si>
  <si>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</si>
  <si>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</si>
  <si>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</si>
  <si>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</si>
  <si>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</si>
  <si>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</si>
  <si>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</si>
  <si>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</si>
  <si>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</si>
  <si>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</si>
  <si>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</si>
  <si>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</si>
  <si>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</si>
  <si>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</si>
  <si>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</si>
  <si>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</si>
  <si>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</si>
  <si>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</si>
  <si>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</si>
  <si>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</si>
  <si>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</si>
  <si>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</si>
  <si>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</si>
  <si>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</si>
  <si>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</si>
  <si>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</si>
  <si>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</si>
  <si>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</si>
  <si>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</si>
  <si>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</si>
  <si>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</si>
  <si>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</si>
  <si>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</si>
  <si>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</si>
  <si>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</si>
  <si>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</si>
  <si>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</si>
  <si>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</si>
  <si>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</si>
  <si>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</si>
  <si>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</si>
  <si>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</si>
  <si>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</si>
  <si>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</si>
  <si>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</si>
  <si>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</si>
  <si>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</si>
  <si>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</si>
  <si>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</si>
  <si>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</si>
  <si>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</si>
  <si>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</si>
  <si>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</si>
  <si>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</si>
  <si>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</si>
  <si>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</si>
  <si>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</si>
  <si>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</si>
  <si>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</si>
  <si>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</si>
  <si>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</si>
  <si>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</si>
  <si>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</si>
  <si>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</si>
  <si>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</si>
  <si>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</si>
  <si>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</si>
  <si>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</si>
  <si>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</si>
  <si>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</si>
  <si>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</si>
  <si>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</si>
  <si>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</si>
  <si>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</si>
  <si>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</si>
  <si>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</si>
  <si>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</si>
  <si>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</si>
  <si>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</si>
  <si>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</si>
  <si>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</si>
  <si>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</si>
  <si>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</si>
  <si>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</si>
  <si>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</si>
  <si>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</si>
  <si>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</si>
  <si>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</si>
  <si>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</si>
  <si>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</si>
  <si>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</si>
  <si>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</si>
  <si>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</si>
  <si>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</si>
  <si>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</si>
  <si>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</si>
  <si>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</si>
  <si>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</si>
  <si>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</si>
  <si>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</si>
  <si>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</si>
  <si>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</si>
  <si>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</si>
  <si>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</si>
  <si>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</si>
  <si>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</si>
  <si>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</si>
  <si>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</si>
  <si>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</si>
  <si>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</si>
  <si>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</si>
  <si>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</si>
  <si>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</si>
  <si>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</si>
  <si>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</si>
  <si>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</si>
  <si>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</si>
  <si>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</si>
  <si>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</si>
  <si>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</si>
  <si>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</si>
  <si>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</si>
  <si>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</si>
  <si>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</si>
  <si>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</si>
  <si>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</si>
  <si>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</si>
  <si>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</si>
  <si>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</si>
  <si>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</si>
  <si>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</si>
  <si>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</si>
  <si>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</si>
  <si>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</si>
  <si>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</si>
  <si>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</si>
  <si>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</si>
  <si>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</si>
  <si>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</si>
  <si>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</si>
  <si>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</si>
  <si>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</si>
  <si>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</si>
  <si>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</si>
  <si>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</si>
  <si>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</si>
  <si>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</si>
  <si>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</si>
  <si>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</si>
  <si>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</si>
  <si>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</si>
  <si>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</si>
  <si>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</si>
  <si>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</si>
  <si>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</si>
  <si>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</si>
  <si>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</si>
  <si>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</si>
  <si>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</si>
  <si>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</si>
  <si>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</si>
  <si>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</si>
  <si>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</si>
  <si>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</si>
  <si>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</si>
  <si>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</si>
  <si>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</si>
  <si>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</si>
  <si>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</si>
  <si>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</si>
  <si>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</si>
  <si>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</si>
  <si>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</si>
  <si>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</si>
  <si>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</si>
  <si>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</si>
  <si>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</si>
  <si>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</si>
  <si>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</si>
  <si>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</si>
  <si>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</si>
  <si>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</si>
  <si>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</si>
  <si>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</si>
  <si>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</si>
  <si>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</si>
  <si>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</si>
  <si>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</si>
  <si>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</si>
  <si>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</si>
  <si>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</si>
  <si>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</si>
  <si>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</si>
  <si>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</si>
  <si>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</si>
  <si>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</si>
  <si>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</si>
  <si>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</si>
  <si>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</si>
  <si>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</si>
  <si>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</si>
  <si>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</si>
  <si>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</si>
  <si>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</si>
  <si>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</si>
  <si>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</si>
  <si>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</si>
  <si>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</si>
  <si>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</si>
  <si>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</si>
  <si>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</si>
  <si>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</si>
  <si>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</si>
  <si>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</si>
  <si>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</si>
  <si>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</si>
  <si>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</si>
  <si>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</si>
  <si>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</si>
  <si>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</si>
  <si>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</si>
  <si>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</si>
  <si>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</si>
  <si>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</si>
  <si>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</si>
  <si>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</si>
  <si>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</si>
  <si>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</si>
  <si>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</si>
  <si>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</si>
  <si>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</si>
  <si>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</si>
  <si>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</si>
  <si>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</si>
  <si>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</si>
  <si>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</si>
  <si>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</si>
  <si>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</si>
  <si>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</si>
  <si>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</si>
  <si>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</si>
  <si>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</si>
  <si>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</si>
  <si>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</si>
  <si>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</si>
  <si>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</si>
  <si>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</si>
  <si>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</si>
  <si>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</si>
  <si>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</si>
  <si>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</si>
  <si>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</si>
  <si>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</si>
  <si>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</si>
  <si>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</si>
  <si>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</si>
  <si>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</si>
  <si>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</si>
  <si>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</si>
  <si>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</si>
  <si>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</si>
  <si>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</si>
  <si>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</si>
  <si>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</si>
  <si>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</si>
  <si>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</si>
  <si>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</si>
  <si>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</si>
  <si>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</si>
  <si>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</si>
  <si>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</si>
  <si>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</si>
  <si>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</si>
  <si>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</si>
  <si>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</si>
  <si>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</si>
  <si>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</si>
  <si>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</si>
  <si>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</si>
  <si>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</si>
  <si>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</si>
  <si>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</si>
  <si>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</si>
  <si>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</si>
  <si>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</si>
  <si>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</si>
  <si>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</si>
  <si>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</si>
  <si>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</si>
  <si>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</si>
  <si>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</si>
  <si>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</si>
  <si>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</si>
  <si>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</si>
  <si>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</si>
  <si>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</si>
  <si>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</si>
  <si>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</si>
  <si>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</si>
  <si>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</si>
  <si>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</si>
  <si>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</si>
  <si>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</si>
  <si>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</si>
  <si>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</si>
  <si>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</si>
  <si>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</si>
  <si>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</si>
  <si>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</si>
  <si>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</si>
  <si>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</si>
  <si>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</si>
  <si>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</si>
  <si>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</si>
  <si>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</si>
  <si>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</si>
  <si>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</si>
  <si>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</si>
  <si>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</si>
  <si>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</si>
  <si>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</si>
  <si>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</si>
  <si>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</si>
  <si>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</si>
  <si>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</si>
  <si>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</si>
  <si>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</si>
  <si>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</si>
  <si>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</si>
  <si>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</si>
  <si>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</si>
  <si>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</si>
  <si>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</si>
  <si>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</si>
  <si>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</si>
  <si>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</si>
  <si>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</si>
  <si>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</si>
  <si>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</si>
  <si>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</si>
  <si>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</si>
  <si>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</si>
  <si>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</si>
  <si>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</si>
  <si>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</si>
  <si>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</si>
  <si>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</si>
  <si>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</si>
  <si>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</si>
  <si>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</si>
  <si>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</si>
  <si>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</si>
  <si>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</si>
  <si>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</si>
  <si>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</si>
  <si>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</si>
  <si>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</si>
  <si>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</si>
  <si>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</si>
  <si>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</si>
  <si>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</si>
  <si>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</si>
  <si>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</si>
  <si>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</si>
  <si>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</si>
  <si>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</si>
  <si>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</si>
  <si>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</si>
  <si>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</si>
  <si>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</si>
  <si>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</si>
  <si>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</si>
  <si>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</si>
  <si>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</si>
  <si>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</si>
  <si>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</si>
  <si>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</si>
  <si>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</si>
  <si>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</si>
  <si>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</si>
  <si>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</si>
  <si>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</si>
  <si>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</si>
  <si>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</si>
  <si>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</si>
  <si>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</si>
  <si>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</si>
  <si>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</si>
  <si>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</si>
  <si>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</si>
  <si>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</si>
  <si>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</si>
  <si>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</si>
  <si>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</si>
  <si>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</si>
  <si>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</si>
  <si>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</si>
  <si>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</si>
  <si>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</si>
  <si>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</si>
  <si>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</si>
  <si>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</si>
  <si>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</si>
  <si>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</si>
  <si>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</si>
  <si>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</si>
  <si>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</si>
  <si>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</si>
  <si>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</si>
  <si>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</si>
  <si>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</si>
  <si>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</si>
  <si>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</si>
  <si>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</si>
  <si>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</si>
  <si>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</si>
  <si>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</si>
  <si>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</si>
  <si>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</si>
  <si>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</si>
  <si>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</si>
  <si>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</si>
  <si>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</si>
  <si>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</si>
  <si>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</si>
  <si>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</si>
  <si>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</si>
  <si>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</si>
  <si>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</si>
  <si>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</si>
  <si>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</si>
  <si>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</si>
  <si>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</si>
  <si>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</si>
  <si>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</si>
  <si>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</si>
  <si>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</si>
  <si>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</si>
  <si>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</si>
  <si>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</si>
  <si>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</si>
  <si>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</si>
  <si>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</si>
  <si>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</si>
  <si>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</si>
  <si>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</si>
  <si>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</si>
  <si>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</si>
  <si>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</si>
  <si>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</si>
  <si>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</si>
  <si>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</si>
  <si>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</si>
  <si>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</si>
  <si>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</si>
  <si>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</si>
  <si>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</si>
  <si>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</si>
  <si>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</si>
  <si>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</si>
  <si>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</si>
  <si>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</si>
  <si>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</si>
  <si>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</si>
  <si>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</si>
  <si>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</si>
  <si>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</si>
  <si>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</si>
  <si>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</si>
  <si>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</si>
  <si>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</si>
  <si>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</si>
  <si>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</si>
  <si>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</si>
  <si>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</si>
  <si>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</si>
  <si>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</si>
  <si>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</si>
  <si>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</si>
  <si>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</si>
  <si>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</si>
  <si>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</si>
  <si>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</si>
  <si>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</si>
  <si>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</si>
  <si>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</si>
  <si>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</si>
  <si>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</si>
  <si>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</si>
  <si>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</si>
  <si>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</si>
  <si>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</si>
  <si>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</si>
  <si>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</si>
  <si>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</si>
  <si>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</si>
  <si>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</si>
  <si>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</si>
  <si>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</si>
  <si>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</si>
  <si>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</si>
  <si>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</si>
  <si>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</si>
  <si>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</si>
  <si>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</si>
  <si>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</si>
  <si>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</si>
  <si>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</si>
  <si>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</si>
  <si>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</si>
  <si>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</si>
  <si>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</si>
  <si>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</si>
  <si>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</si>
  <si>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</si>
  <si>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</si>
  <si>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</si>
  <si>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</si>
  <si>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</si>
  <si>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</si>
  <si>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</si>
  <si>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</si>
  <si>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</si>
  <si>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</si>
  <si>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</si>
  <si>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</si>
  <si>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</si>
  <si>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</si>
  <si>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</si>
  <si>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</si>
  <si>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</si>
  <si>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</si>
  <si>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</si>
  <si>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</si>
  <si>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</si>
  <si>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</si>
  <si>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</si>
  <si>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</si>
  <si>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</si>
  <si>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</si>
  <si>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</si>
  <si>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</si>
  <si>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</si>
  <si>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</si>
  <si>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</si>
  <si>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</si>
  <si>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</si>
  <si>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</si>
  <si>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</si>
  <si>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</si>
  <si>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</si>
  <si>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</si>
  <si>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</si>
  <si>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</si>
  <si>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</si>
  <si>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</si>
  <si>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</si>
  <si>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</si>
  <si>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</si>
  <si>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</si>
  <si>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</si>
  <si>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</si>
  <si>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</si>
  <si>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</si>
  <si>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</si>
  <si>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</si>
  <si>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</si>
  <si>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</si>
  <si>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</si>
  <si>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</si>
  <si>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</si>
  <si>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</si>
  <si>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</si>
  <si>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</si>
  <si>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</si>
  <si>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</si>
  <si>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</si>
  <si>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</si>
  <si>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</si>
  <si>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</si>
  <si>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</si>
  <si>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</si>
  <si>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</si>
  <si>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</si>
  <si>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</si>
  <si>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</si>
  <si>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</si>
  <si>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</si>
  <si>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</si>
  <si>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</si>
  <si>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</si>
  <si>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</si>
  <si>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</si>
  <si>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</si>
  <si>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</si>
  <si>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</si>
  <si>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</si>
  <si>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</si>
  <si>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</si>
  <si>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</si>
  <si>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</si>
  <si>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</si>
  <si>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</si>
  <si>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</si>
  <si>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</si>
  <si>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</si>
  <si>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</si>
  <si>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</si>
  <si>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</si>
  <si>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</si>
  <si>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</si>
  <si>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</si>
  <si>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</si>
  <si>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</si>
  <si>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</si>
  <si>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</si>
  <si>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</si>
  <si>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</si>
  <si>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</si>
  <si>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</si>
  <si>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</si>
  <si>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</si>
  <si>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</si>
  <si>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</si>
  <si>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</si>
  <si>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</si>
  <si>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</si>
  <si>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</si>
  <si>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</si>
  <si>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</si>
  <si>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</si>
  <si>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</si>
  <si>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</si>
  <si>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</si>
  <si>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</si>
  <si>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</si>
  <si>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</si>
  <si>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</si>
  <si>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</si>
  <si>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</si>
  <si>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</si>
  <si>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</si>
  <si>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</si>
  <si>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</si>
  <si>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</si>
  <si>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</si>
  <si>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</si>
  <si>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</si>
  <si>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</si>
  <si>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</si>
  <si>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</si>
  <si>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</si>
  <si>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</si>
  <si>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</si>
  <si>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</si>
  <si>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</si>
  <si>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</si>
  <si>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</si>
  <si>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</si>
  <si>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</si>
  <si>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</si>
  <si>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</si>
  <si>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</si>
  <si>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</si>
  <si>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</si>
  <si>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</si>
  <si>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</si>
  <si>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</si>
  <si>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</si>
  <si>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</si>
  <si>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</si>
  <si>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</si>
  <si>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</si>
  <si>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</si>
  <si>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</si>
  <si>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</si>
  <si>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</si>
  <si>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</si>
  <si>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</si>
  <si>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</si>
  <si>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</si>
  <si>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</si>
  <si>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</si>
  <si>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</si>
  <si>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</si>
  <si>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</si>
  <si>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</si>
  <si>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</si>
  <si>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</si>
  <si>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</si>
  <si>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</si>
  <si>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</si>
  <si>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</si>
  <si>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</si>
  <si>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</si>
  <si>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</si>
  <si>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</si>
  <si>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</si>
  <si>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</si>
  <si>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</si>
  <si>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</si>
  <si>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</si>
  <si>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</si>
  <si>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</si>
  <si>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</si>
  <si>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</si>
  <si>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</si>
  <si>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</si>
  <si>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</si>
  <si>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</si>
  <si>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</si>
  <si>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</si>
  <si>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</si>
  <si>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</si>
  <si>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</si>
  <si>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</si>
  <si>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</si>
  <si>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</si>
  <si>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</si>
  <si>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</si>
  <si>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</si>
  <si>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</si>
  <si>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</si>
  <si>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</si>
  <si>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</si>
  <si>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</si>
  <si>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</si>
  <si>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</si>
  <si>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</si>
  <si>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</si>
  <si>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</si>
  <si>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</si>
  <si>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</si>
  <si>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</si>
  <si>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</si>
  <si>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</si>
  <si>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</si>
  <si>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</si>
  <si>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</si>
  <si>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</si>
  <si>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</si>
  <si>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</si>
  <si>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</si>
  <si>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</si>
  <si>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</si>
  <si>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</si>
  <si>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</si>
  <si>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</si>
  <si>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</si>
  <si>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</si>
  <si>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</si>
  <si>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</si>
  <si>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</si>
  <si>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</si>
  <si>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</si>
  <si>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</si>
  <si>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</si>
  <si>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</si>
  <si>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</si>
  <si>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</si>
  <si>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</si>
  <si>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</si>
  <si>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</si>
  <si>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</si>
  <si>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</si>
  <si>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</si>
  <si>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</si>
  <si>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</si>
  <si>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</si>
  <si>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</si>
  <si>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</si>
  <si>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</si>
  <si>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</si>
  <si>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</si>
  <si>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</si>
  <si>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</si>
  <si>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</si>
  <si>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</si>
  <si>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</si>
  <si>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</si>
  <si>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</si>
  <si>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</si>
  <si>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</si>
  <si>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</si>
  <si>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</si>
  <si>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</si>
  <si>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</si>
  <si>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</si>
  <si>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</si>
  <si>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</si>
  <si>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</si>
  <si>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</si>
  <si>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</si>
  <si>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</si>
  <si>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</si>
  <si>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</si>
  <si>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</si>
  <si>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</si>
  <si>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</si>
  <si>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</si>
  <si>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</si>
  <si>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</si>
  <si>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</si>
  <si>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</si>
  <si>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</si>
  <si>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</si>
  <si>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</si>
  <si>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</si>
  <si>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</si>
  <si>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</si>
  <si>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</si>
  <si>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</si>
  <si>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</si>
  <si>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</si>
  <si>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</si>
  <si>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</si>
  <si>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</si>
  <si>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</si>
  <si>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</si>
  <si>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</si>
  <si>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</si>
  <si>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</si>
  <si>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</si>
  <si>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</si>
  <si>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</si>
  <si>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</si>
  <si>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</si>
  <si>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</si>
  <si>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</si>
  <si>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</si>
  <si>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</si>
  <si>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</si>
  <si>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</si>
  <si>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</si>
  <si>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</si>
  <si>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</si>
  <si>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</si>
  <si>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</si>
  <si>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</si>
  <si>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</si>
  <si>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</si>
  <si>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</si>
  <si>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</si>
  <si>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</si>
  <si>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</si>
  <si>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</si>
  <si>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</si>
  <si>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</si>
  <si>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</si>
  <si>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</si>
  <si>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</si>
  <si>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</si>
  <si>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</si>
  <si>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</si>
  <si>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</si>
  <si>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</si>
  <si>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</si>
  <si>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</si>
  <si>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</si>
  <si>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</si>
  <si>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</si>
  <si>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</si>
  <si>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</si>
  <si>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</si>
  <si>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</si>
  <si>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</si>
  <si>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</si>
  <si>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</si>
  <si>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</si>
  <si>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</si>
  <si>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</si>
  <si>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</si>
  <si>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</si>
  <si>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</si>
  <si>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</si>
  <si>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</si>
  <si>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</si>
  <si>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</si>
  <si>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</si>
  <si>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</si>
  <si>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</si>
  <si>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</si>
  <si>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</si>
  <si>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</si>
  <si>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</si>
  <si>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</si>
  <si>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</si>
  <si>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</si>
  <si>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</si>
  <si>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</si>
  <si>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</si>
  <si>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</si>
  <si>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</si>
  <si>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</si>
  <si>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</si>
  <si>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</si>
  <si>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</si>
  <si>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</si>
  <si>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</si>
  <si>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</si>
  <si>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</si>
  <si>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</si>
  <si>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</si>
  <si>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</si>
  <si>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</si>
  <si>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</si>
  <si>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</si>
  <si>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</si>
  <si>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</si>
  <si>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</si>
  <si>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</si>
  <si>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</si>
  <si>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</si>
  <si>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</si>
  <si>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</si>
  <si>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</si>
  <si>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</si>
  <si>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</si>
  <si>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</si>
  <si>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</si>
  <si>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</si>
  <si>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</si>
  <si>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</si>
  <si>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</si>
  <si>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</si>
  <si>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</si>
  <si>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</si>
  <si>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</si>
  <si>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</si>
  <si>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</si>
  <si>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</si>
  <si>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</si>
  <si>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</si>
  <si>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</si>
  <si>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</si>
  <si>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</si>
  <si>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</si>
  <si>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</si>
  <si>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</si>
  <si>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</si>
  <si>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</si>
  <si>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</si>
  <si>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</si>
  <si>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</si>
  <si>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</si>
  <si>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</si>
  <si>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</si>
  <si>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</si>
  <si>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</si>
  <si>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</si>
  <si>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</si>
  <si>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</si>
  <si>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</si>
  <si>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</si>
  <si>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</si>
  <si>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</si>
  <si>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</si>
  <si>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</si>
  <si>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</si>
  <si>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</si>
  <si>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</si>
  <si>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</si>
  <si>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</si>
  <si>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</si>
  <si>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</si>
  <si>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</si>
  <si>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</si>
  <si>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</si>
  <si>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</si>
  <si>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</si>
  <si>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</si>
  <si>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</si>
  <si>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</si>
  <si>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</si>
  <si>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</si>
  <si>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</si>
  <si>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</si>
  <si>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</si>
  <si>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</si>
  <si>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</si>
  <si>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</si>
  <si>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</si>
  <si>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</si>
  <si>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</si>
  <si>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</si>
  <si>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</si>
  <si>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</si>
  <si>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</si>
  <si>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</si>
  <si>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</si>
  <si>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</si>
  <si>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</si>
  <si>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</si>
  <si>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</si>
  <si>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</si>
  <si>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</si>
  <si>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</si>
  <si>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</si>
  <si>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</si>
  <si>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</si>
  <si>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</si>
  <si>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</si>
  <si>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</si>
  <si>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</si>
  <si>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</si>
  <si>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</si>
  <si>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</si>
  <si>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</si>
  <si>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</si>
  <si>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</si>
  <si>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</si>
  <si>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</si>
  <si>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</si>
  <si>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</si>
  <si>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</si>
  <si>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</si>
  <si>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</si>
  <si>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</si>
  <si>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</si>
  <si>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</si>
  <si>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</si>
  <si>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</si>
  <si>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</si>
  <si>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</si>
  <si>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</si>
  <si>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</si>
  <si>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</si>
  <si>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</si>
  <si>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</si>
  <si>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</si>
  <si>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</si>
  <si>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</si>
  <si>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</si>
  <si>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</si>
  <si>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</si>
  <si>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</si>
  <si>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</si>
  <si>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</si>
  <si>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</si>
  <si>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</si>
  <si>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</si>
  <si>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</si>
  <si>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</si>
  <si>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</si>
  <si>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</si>
  <si>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</si>
  <si>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</si>
  <si>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</si>
  <si>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</si>
  <si>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</si>
  <si>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</si>
  <si>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</si>
  <si>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</si>
  <si>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</si>
  <si>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</si>
  <si>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</si>
  <si>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</si>
  <si>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</si>
  <si>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</si>
  <si>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</si>
  <si>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</si>
  <si>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</si>
  <si>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</si>
  <si>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</si>
  <si>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</si>
  <si>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</si>
  <si>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</si>
  <si>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</si>
  <si>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</si>
  <si>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</si>
  <si>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</si>
  <si>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</si>
  <si>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</si>
  <si>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</si>
  <si>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</si>
  <si>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</si>
  <si>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</si>
  <si>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</si>
  <si>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</si>
  <si>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</si>
  <si>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</si>
  <si>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</si>
  <si>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</si>
  <si>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</si>
  <si>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</si>
  <si>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</si>
  <si>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</si>
  <si>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</si>
  <si>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</si>
  <si>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</si>
  <si>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</si>
  <si>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</si>
  <si>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</si>
  <si>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</si>
  <si>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</si>
  <si>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</si>
  <si>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</si>
  <si>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</si>
  <si>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</si>
  <si>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</si>
  <si>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</si>
  <si>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</si>
  <si>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</si>
  <si>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</si>
  <si>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</si>
  <si>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</si>
  <si>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</si>
  <si>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</si>
  <si>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</si>
  <si>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</si>
  <si>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</si>
  <si>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</si>
  <si>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</si>
  <si>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</si>
  <si>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</si>
  <si>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</si>
  <si>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</si>
  <si>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</si>
  <si>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</si>
  <si>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</si>
  <si>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</si>
  <si>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</si>
  <si>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</si>
  <si>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</si>
  <si>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</si>
  <si>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</si>
  <si>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</si>
  <si>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</si>
  <si>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</si>
  <si>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</si>
  <si>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</si>
  <si>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</si>
  <si>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</si>
  <si>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</si>
  <si>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</si>
  <si>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</si>
  <si>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</si>
  <si>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</si>
  <si>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</si>
  <si>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</si>
  <si>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</si>
  <si>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</si>
  <si>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</si>
  <si>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</si>
  <si>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</si>
  <si>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</si>
  <si>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</si>
  <si>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</si>
  <si>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</si>
  <si>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</si>
  <si>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</si>
  <si>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</si>
  <si>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</si>
  <si>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</si>
  <si>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</si>
  <si>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</si>
  <si>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</si>
  <si>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</si>
  <si>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</si>
  <si>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</si>
  <si>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</si>
  <si>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</si>
  <si>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</si>
  <si>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</si>
  <si>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</si>
  <si>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</si>
  <si>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</si>
  <si>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</si>
  <si>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</si>
  <si>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</si>
  <si>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</si>
  <si>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</si>
  <si>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</si>
  <si>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</si>
  <si>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</si>
  <si>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</si>
  <si>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</si>
  <si>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</si>
  <si>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</si>
  <si>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</si>
  <si>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</si>
  <si>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</si>
  <si>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</si>
  <si>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</si>
  <si>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</si>
  <si>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</si>
  <si>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</si>
  <si>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</si>
  <si>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</si>
  <si>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</si>
  <si>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</si>
  <si>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</si>
  <si>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</si>
  <si>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</si>
  <si>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</si>
  <si>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</si>
  <si>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</si>
  <si>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</si>
  <si>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</si>
  <si>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</si>
  <si>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</si>
  <si>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</si>
  <si>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</si>
  <si>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</si>
  <si>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</si>
  <si>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</si>
  <si>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</si>
  <si>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</si>
  <si>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</si>
  <si>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</si>
  <si>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</si>
  <si>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</si>
  <si>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</si>
  <si>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</si>
  <si>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</si>
  <si>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</si>
  <si>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</si>
  <si>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</si>
  <si>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</si>
  <si>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</si>
  <si>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</si>
  <si>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</si>
  <si>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</si>
  <si>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</si>
  <si>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</si>
  <si>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</si>
  <si>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</si>
  <si>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</si>
  <si>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</si>
  <si>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</si>
  <si>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</si>
  <si>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</si>
  <si>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</si>
  <si>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</si>
  <si>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</si>
  <si>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</si>
  <si>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</si>
  <si>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</si>
  <si>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</si>
  <si>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</si>
  <si>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</si>
  <si>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</si>
  <si>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</si>
  <si>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</si>
  <si>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</si>
  <si>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</si>
  <si>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</si>
  <si>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</si>
  <si>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</si>
  <si>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</si>
  <si>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</si>
  <si>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</si>
  <si>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</si>
  <si>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</si>
  <si>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</si>
  <si>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</si>
  <si>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</si>
  <si>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</si>
  <si>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</si>
  <si>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</si>
  <si>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</si>
  <si>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</si>
  <si>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</si>
  <si>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</si>
  <si>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</si>
  <si>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</si>
  <si>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</si>
  <si>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</si>
  <si>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</si>
  <si>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</si>
  <si>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</si>
  <si>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</si>
  <si>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</si>
  <si>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</si>
  <si>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</si>
  <si>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</si>
  <si>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</si>
  <si>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</si>
  <si>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</si>
  <si>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</si>
  <si>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</si>
  <si>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</si>
  <si>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</si>
  <si>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</si>
  <si>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</si>
  <si>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</si>
  <si>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</si>
  <si>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</si>
  <si>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</si>
  <si>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</si>
  <si>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</si>
  <si>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</si>
  <si>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</si>
  <si>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</si>
  <si>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</si>
  <si>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</si>
  <si>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</si>
  <si>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</si>
  <si>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</si>
  <si>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</si>
  <si>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</si>
  <si>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</si>
  <si>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</si>
  <si>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</si>
  <si>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</si>
  <si>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</si>
  <si>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</si>
  <si>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</si>
  <si>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</si>
  <si>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</si>
  <si>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</si>
  <si>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</si>
  <si>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</si>
  <si>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</si>
  <si>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</si>
  <si>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</si>
  <si>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</si>
  <si>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</si>
  <si>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</si>
  <si>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</si>
  <si>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</si>
  <si>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</si>
  <si>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</si>
  <si>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</si>
  <si>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</si>
  <si>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</si>
  <si>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</si>
  <si>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</si>
  <si>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</si>
  <si>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</si>
  <si>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</si>
  <si>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</si>
  <si>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</si>
  <si>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</si>
  <si>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</si>
  <si>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</si>
  <si>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</si>
  <si>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</si>
  <si>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</si>
  <si>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</si>
  <si>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</si>
  <si>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</si>
  <si>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</si>
  <si>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</si>
  <si>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</si>
  <si>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</si>
  <si>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</si>
  <si>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</si>
  <si>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</si>
  <si>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</si>
  <si>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</si>
  <si>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</si>
  <si>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</si>
  <si>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</si>
  <si>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</si>
  <si>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</si>
  <si>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</si>
  <si>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</si>
  <si>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</si>
  <si>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</si>
  <si>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</si>
  <si>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</si>
  <si>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</si>
  <si>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</si>
  <si>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</si>
  <si>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</si>
  <si>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</si>
  <si>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</si>
  <si>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</si>
  <si>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</si>
  <si>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</si>
  <si>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</si>
  <si>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</si>
  <si>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</si>
  <si>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</si>
  <si>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</si>
  <si>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</si>
  <si>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</si>
  <si>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</si>
  <si>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</si>
  <si>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</si>
  <si>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</si>
  <si>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</si>
  <si>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</si>
  <si>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</si>
  <si>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</si>
  <si>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</si>
  <si>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</si>
  <si>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</si>
  <si>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</si>
  <si>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</si>
  <si>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</si>
  <si>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</si>
  <si>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</si>
  <si>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</si>
  <si>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</si>
  <si>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</si>
  <si>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</si>
  <si>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</si>
  <si>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</si>
  <si>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</si>
  <si>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</si>
  <si>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</si>
  <si>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</si>
  <si>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</si>
  <si>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</si>
  <si>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</si>
  <si>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</si>
  <si>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</si>
  <si>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</si>
  <si>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</si>
  <si>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</si>
  <si>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</si>
  <si>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</si>
  <si>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</si>
  <si>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</si>
  <si>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</si>
  <si>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</si>
  <si>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</si>
  <si>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</si>
  <si>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</si>
  <si>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</si>
  <si>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</si>
  <si>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</si>
  <si>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</si>
  <si>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</si>
  <si>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</si>
  <si>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</si>
  <si>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</si>
  <si>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</si>
  <si>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</si>
  <si>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</si>
  <si>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</si>
  <si>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</si>
  <si>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</si>
  <si>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</si>
  <si>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</si>
  <si>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</si>
  <si>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</si>
  <si>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</si>
  <si>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</si>
  <si>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</si>
  <si>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</si>
  <si>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</si>
  <si>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</si>
  <si>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</si>
  <si>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</si>
  <si>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</si>
  <si>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</si>
  <si>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</si>
  <si>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</si>
  <si>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</si>
  <si>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</si>
  <si>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</si>
  <si>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</si>
  <si>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</si>
  <si>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</si>
  <si>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</si>
  <si>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</si>
  <si>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</si>
  <si>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</si>
  <si>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</si>
  <si>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</si>
  <si>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</si>
  <si>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</si>
  <si>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</si>
  <si>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</si>
  <si>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</si>
  <si>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</si>
  <si>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</si>
  <si>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</si>
  <si>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</si>
  <si>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</si>
  <si>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</si>
  <si>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</si>
  <si>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</si>
  <si>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</si>
  <si>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</si>
  <si>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</si>
  <si>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</si>
  <si>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</si>
  <si>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</si>
  <si>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</si>
  <si>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</si>
  <si>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</si>
  <si>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</si>
  <si>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</si>
  <si>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</si>
  <si>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</si>
  <si>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</si>
  <si>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</si>
  <si>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</si>
  <si>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</si>
  <si>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</si>
  <si>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</si>
  <si>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</si>
  <si>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</si>
  <si>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</si>
  <si>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</si>
  <si>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</si>
  <si>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</si>
  <si>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</si>
  <si>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</si>
  <si>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</si>
  <si>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</si>
  <si>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</si>
  <si>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</si>
  <si>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</si>
  <si>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</si>
  <si>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</si>
  <si>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</si>
  <si>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</si>
  <si>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</si>
  <si>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</si>
  <si>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</si>
  <si>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</si>
  <si>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</si>
  <si>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</si>
  <si>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</si>
  <si>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</si>
  <si>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</si>
  <si>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</si>
  <si>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</si>
  <si>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</si>
  <si>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</si>
  <si>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</si>
  <si>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</si>
  <si>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</si>
  <si>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</si>
  <si>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</si>
  <si>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</si>
  <si>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</si>
  <si>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</si>
  <si>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</si>
  <si>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</si>
  <si>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</si>
  <si>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</si>
  <si>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</si>
  <si>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</si>
  <si>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</si>
  <si>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</si>
  <si>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</si>
  <si>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</si>
  <si>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</si>
  <si>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</si>
  <si>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</si>
  <si>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</si>
  <si>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</si>
  <si>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</si>
  <si>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</si>
  <si>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</si>
  <si>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</si>
  <si>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</si>
  <si>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</si>
  <si>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</si>
  <si>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</si>
  <si>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</si>
  <si>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</si>
  <si>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</si>
  <si>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</si>
  <si>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</si>
  <si>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</si>
  <si>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</si>
  <si>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</si>
  <si>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</si>
  <si>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</si>
  <si>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</si>
  <si>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</si>
  <si>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</si>
  <si>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</si>
  <si>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</si>
  <si>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</si>
  <si>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</si>
  <si>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</si>
  <si>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</si>
  <si>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</si>
  <si>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</si>
  <si>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</si>
  <si>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</si>
  <si>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</si>
  <si>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</si>
  <si>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</si>
  <si>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</si>
  <si>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</si>
  <si>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</si>
  <si>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</si>
  <si>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</si>
  <si>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</si>
  <si>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</si>
  <si>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</si>
  <si>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</si>
  <si>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</si>
  <si>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</si>
  <si>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</si>
  <si>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</si>
  <si>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</si>
  <si>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</si>
  <si>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</si>
  <si>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</si>
  <si>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</si>
  <si>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</si>
  <si>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</si>
  <si>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</si>
  <si>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</si>
  <si>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</si>
  <si>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</si>
  <si>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</si>
  <si>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</si>
  <si>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</si>
  <si>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</si>
  <si>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</si>
  <si>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</si>
  <si>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</si>
  <si>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</si>
  <si>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</si>
  <si>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</si>
  <si>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</si>
  <si>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</si>
  <si>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</si>
  <si>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</si>
  <si>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</si>
  <si>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</si>
  <si>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</si>
  <si>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</si>
  <si>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</si>
  <si>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</si>
  <si>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</si>
  <si>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</si>
  <si>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</si>
  <si>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</si>
  <si>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</si>
  <si>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</si>
  <si>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</si>
  <si>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</si>
  <si>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</si>
  <si>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</si>
  <si>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</si>
  <si>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</si>
  <si>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</si>
  <si>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</si>
  <si>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</si>
  <si>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</si>
  <si>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</si>
  <si>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</si>
  <si>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</si>
  <si>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</si>
  <si>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</si>
  <si>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</si>
  <si>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</si>
  <si>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</si>
  <si>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</si>
  <si>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</si>
  <si>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</si>
  <si>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</si>
  <si>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</si>
  <si>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</si>
  <si>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</si>
  <si>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</si>
  <si>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</si>
  <si>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</si>
  <si>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</si>
  <si>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</si>
  <si>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</si>
  <si>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</si>
  <si>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</si>
  <si>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</si>
  <si>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</si>
  <si>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</si>
  <si>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</si>
  <si>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</si>
  <si>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</si>
  <si>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</si>
  <si>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</si>
  <si>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</si>
  <si>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</si>
  <si>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</si>
  <si>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</si>
  <si>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</si>
  <si>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</si>
  <si>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</si>
  <si>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</si>
  <si>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</si>
  <si>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</si>
  <si>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</si>
  <si>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</si>
  <si>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</si>
  <si>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</si>
  <si>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</si>
  <si>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</si>
  <si>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</si>
  <si>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</si>
  <si>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</si>
  <si>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</si>
  <si>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</si>
  <si>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</si>
  <si>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</si>
  <si>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</si>
  <si>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</si>
  <si>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</si>
  <si>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</si>
  <si>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</si>
  <si>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</si>
  <si>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</si>
  <si>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</si>
  <si>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</si>
  <si>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</si>
  <si>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</si>
  <si>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</si>
  <si>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</si>
  <si>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</si>
  <si>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</si>
  <si>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</si>
  <si>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</si>
  <si>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</si>
  <si>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</si>
  <si>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</si>
  <si>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</si>
  <si>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</si>
  <si>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</si>
  <si>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</si>
  <si>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</si>
  <si>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</si>
  <si>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</si>
  <si>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</si>
  <si>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</si>
  <si>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</si>
  <si>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</si>
  <si>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</si>
  <si>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</si>
  <si>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</si>
  <si>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</si>
  <si>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</si>
  <si>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</si>
  <si>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</si>
  <si>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</si>
  <si>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</si>
  <si>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</si>
  <si>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</si>
  <si>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</si>
  <si>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</si>
  <si>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</si>
  <si>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</si>
  <si>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</si>
  <si>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</si>
  <si>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</si>
  <si>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</si>
  <si>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</si>
  <si>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</si>
  <si>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</si>
  <si>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</si>
  <si>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</si>
  <si>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</si>
  <si>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</si>
  <si>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</si>
  <si>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</si>
  <si>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</si>
  <si>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</si>
  <si>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</si>
  <si>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</si>
  <si>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</si>
  <si>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</si>
  <si>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</si>
  <si>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</si>
  <si>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</si>
  <si>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</si>
  <si>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</si>
  <si>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</si>
  <si>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</si>
  <si>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</si>
  <si>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</si>
  <si>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</si>
  <si>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</si>
  <si>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</si>
  <si>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</si>
  <si>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</si>
  <si>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</si>
  <si>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</si>
  <si>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</si>
  <si>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</si>
  <si>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</si>
  <si>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</si>
  <si>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</si>
  <si>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</si>
  <si>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</si>
  <si>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</si>
  <si>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</si>
  <si>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</si>
  <si>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</si>
  <si>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</si>
  <si>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</si>
  <si>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</si>
  <si>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</si>
  <si>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</si>
  <si>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</si>
  <si>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</si>
  <si>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</si>
  <si>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</si>
  <si>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</si>
  <si>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</si>
  <si>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</si>
  <si>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</si>
  <si>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</si>
  <si>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</si>
  <si>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</si>
  <si>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</si>
  <si>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</si>
  <si>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</si>
  <si>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</si>
  <si>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</si>
  <si>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</si>
  <si>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</si>
  <si>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</si>
  <si>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</si>
  <si>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</si>
  <si>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</si>
  <si>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</si>
  <si>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</si>
  <si>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</si>
  <si>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</si>
  <si>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</si>
  <si>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</si>
  <si>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</si>
  <si>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</si>
  <si>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</si>
  <si>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</si>
  <si>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</si>
  <si>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</si>
  <si>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</si>
  <si>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</si>
  <si>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</si>
  <si>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</si>
  <si>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</si>
  <si>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</si>
  <si>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</si>
  <si>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</si>
  <si>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</si>
  <si>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</si>
  <si>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</si>
  <si>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</si>
  <si>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</si>
  <si>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</si>
  <si>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</si>
  <si>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</si>
  <si>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</si>
  <si>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</si>
  <si>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</si>
  <si>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</si>
  <si>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</si>
  <si>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</si>
  <si>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</si>
  <si>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</si>
  <si>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</si>
  <si>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</si>
  <si>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</si>
  <si>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</si>
  <si>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</si>
  <si>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</si>
  <si>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</si>
  <si>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</si>
  <si>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</si>
  <si>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</si>
  <si>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</si>
  <si>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</si>
  <si>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</si>
  <si>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</si>
  <si>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</si>
  <si>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</si>
  <si>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</si>
  <si>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</si>
  <si>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</si>
  <si>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</si>
  <si>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</si>
  <si>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</si>
  <si>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</si>
  <si>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</si>
  <si>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</si>
  <si>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</si>
  <si>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</si>
  <si>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</si>
  <si>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</si>
  <si>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</si>
  <si>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</si>
  <si>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</si>
  <si>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</si>
  <si>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</si>
  <si>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</si>
  <si>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</si>
  <si>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</si>
  <si>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</si>
  <si>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</si>
  <si>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</si>
  <si>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</si>
  <si>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</si>
  <si>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</si>
  <si>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</si>
  <si>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</si>
  <si>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</si>
  <si>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</si>
  <si>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</si>
  <si>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</si>
  <si>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</si>
  <si>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</si>
  <si>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</si>
  <si>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</si>
  <si>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</si>
  <si>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</si>
  <si>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</si>
  <si>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</si>
  <si>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</si>
  <si>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</si>
  <si>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</si>
  <si>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</si>
  <si>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</si>
  <si>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</si>
  <si>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</si>
  <si>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</si>
  <si>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</si>
  <si>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</si>
  <si>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</si>
  <si>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</si>
  <si>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</si>
  <si>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</si>
  <si>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</si>
  <si>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</si>
  <si>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</si>
  <si>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</si>
  <si>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</si>
  <si>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</si>
  <si>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</si>
  <si>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</si>
  <si>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</si>
  <si>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</si>
  <si>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</si>
  <si>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</si>
  <si>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</si>
  <si>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</si>
  <si>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</si>
  <si>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</si>
  <si>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</si>
  <si>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</si>
  <si>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</si>
  <si>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</si>
  <si>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</si>
  <si>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</si>
  <si>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</si>
  <si>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</si>
  <si>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</si>
  <si>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</si>
  <si>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</si>
  <si>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</si>
  <si>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</si>
  <si>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</si>
  <si>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</si>
  <si>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</si>
  <si>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</si>
  <si>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</si>
  <si>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</si>
  <si>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</si>
  <si>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</si>
  <si>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</si>
  <si>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</si>
  <si>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</si>
  <si>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</si>
  <si>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</si>
  <si>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</si>
  <si>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</si>
  <si>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</si>
  <si>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</si>
  <si>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</si>
  <si>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</si>
  <si>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</si>
  <si>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</si>
  <si>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</si>
  <si>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</si>
  <si>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</si>
  <si>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</si>
  <si>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</si>
  <si>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</si>
  <si>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</si>
  <si>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</si>
  <si>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</si>
  <si>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</si>
  <si>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</si>
  <si>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</si>
  <si>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</si>
  <si>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</si>
  <si>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</si>
  <si>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</si>
  <si>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</si>
  <si>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</si>
  <si>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</si>
  <si>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</si>
  <si>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</si>
  <si>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</si>
  <si>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</si>
  <si>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</si>
  <si>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</si>
  <si>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</si>
  <si>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</si>
  <si>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</si>
  <si>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</si>
  <si>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</si>
  <si>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</si>
  <si>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</si>
  <si>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</si>
  <si>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</si>
  <si>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</si>
  <si>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</si>
  <si>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</si>
  <si>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</si>
  <si>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</si>
  <si>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</si>
  <si>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</si>
  <si>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</si>
  <si>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</si>
  <si>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</si>
  <si>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</si>
  <si>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</si>
  <si>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</si>
  <si>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</si>
  <si>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</si>
  <si>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</si>
  <si>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</si>
  <si>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</si>
  <si>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</si>
  <si>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</si>
  <si>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</si>
  <si>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</si>
  <si>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</si>
  <si>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</si>
  <si>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</si>
  <si>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</si>
  <si>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</si>
  <si>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</si>
  <si>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</si>
  <si>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</si>
  <si>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</si>
  <si>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</si>
  <si>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</si>
  <si>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</si>
  <si>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</si>
  <si>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</si>
  <si>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</si>
  <si>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</si>
  <si>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</si>
  <si>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</si>
  <si>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</si>
  <si>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</si>
  <si>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</si>
  <si>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</si>
  <si>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</si>
  <si>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</si>
  <si>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</si>
  <si>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</si>
  <si>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</si>
  <si>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</si>
  <si>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</si>
  <si>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</si>
  <si>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</si>
  <si>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</si>
  <si>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</si>
  <si>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</si>
  <si>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</si>
  <si>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</si>
  <si>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</si>
  <si>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</si>
  <si>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</si>
  <si>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</si>
  <si>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</si>
  <si>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</si>
  <si>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</si>
  <si>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</si>
  <si>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</si>
  <si>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</si>
  <si>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</si>
  <si>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</si>
  <si>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</si>
  <si>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</si>
  <si>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</si>
  <si>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</si>
  <si>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</si>
  <si>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</si>
  <si>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</si>
  <si>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</si>
  <si>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</si>
  <si>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</si>
  <si>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</si>
  <si>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</si>
  <si>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</si>
  <si>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</si>
  <si>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</si>
  <si>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</si>
  <si>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</si>
  <si>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</si>
  <si>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</si>
  <si>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</si>
  <si>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</si>
  <si>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</si>
  <si>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</si>
  <si>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</si>
  <si>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</si>
  <si>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</si>
  <si>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</si>
  <si>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</si>
  <si>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</si>
  <si>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</si>
  <si>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</si>
  <si>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</si>
  <si>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</si>
  <si>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</si>
  <si>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</si>
  <si>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</si>
  <si>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</si>
  <si>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</si>
  <si>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</si>
  <si>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</si>
  <si>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</si>
  <si>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</si>
  <si>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</si>
  <si>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</si>
  <si>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</si>
  <si>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</si>
  <si>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</si>
  <si>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</si>
  <si>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</si>
  <si>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</si>
  <si>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</si>
  <si>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</si>
  <si>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</si>
  <si>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</si>
  <si>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</si>
  <si>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</si>
  <si>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</si>
  <si>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</si>
  <si>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</si>
  <si>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</si>
  <si>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</si>
  <si>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</si>
  <si>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</si>
  <si>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</si>
  <si>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</si>
  <si>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</si>
  <si>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</si>
  <si>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</si>
  <si>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</si>
  <si>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</si>
  <si>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</si>
  <si>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</si>
  <si>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</si>
  <si>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</si>
  <si>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</si>
  <si>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</si>
  <si>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</si>
  <si>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</si>
  <si>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</si>
  <si>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</si>
  <si>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</si>
  <si>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</si>
  <si>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</si>
  <si>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</si>
  <si>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</si>
  <si>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</si>
  <si>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</si>
  <si>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</si>
  <si>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</si>
  <si>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</si>
  <si>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</si>
  <si>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</si>
  <si>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</si>
  <si>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</si>
  <si>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</si>
  <si>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</si>
  <si>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</si>
  <si>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</si>
  <si>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</si>
  <si>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</si>
  <si>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</si>
  <si>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</si>
  <si>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</si>
  <si>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</si>
  <si>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</si>
  <si>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</si>
  <si>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</si>
  <si>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</si>
  <si>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</si>
  <si>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</si>
  <si>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</si>
  <si>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</si>
  <si>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</si>
  <si>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</si>
  <si>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</si>
  <si>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</si>
  <si>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</si>
  <si>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</si>
  <si>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</si>
  <si>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</si>
  <si>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</si>
  <si>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</si>
  <si>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</si>
  <si>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</si>
  <si>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</si>
  <si>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</si>
  <si>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</si>
  <si>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</si>
  <si>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</si>
  <si>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</si>
  <si>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</si>
  <si>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</si>
  <si>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</si>
  <si>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</si>
  <si>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</si>
  <si>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</si>
  <si>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</si>
  <si>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</si>
  <si>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</si>
  <si>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</si>
  <si>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</si>
  <si>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</si>
  <si>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</si>
  <si>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</si>
  <si>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</si>
  <si>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</si>
  <si>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</si>
  <si>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</si>
  <si>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</si>
  <si>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</si>
  <si>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</si>
  <si>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</si>
  <si>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</si>
  <si>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</si>
  <si>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</si>
  <si>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</si>
  <si>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</si>
  <si>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</si>
  <si>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</si>
  <si>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</si>
  <si>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</si>
  <si>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</si>
  <si>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</si>
  <si>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</si>
  <si>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</si>
  <si>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</si>
  <si>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</si>
  <si>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</si>
  <si>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</si>
  <si>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</si>
  <si>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</si>
  <si>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</si>
  <si>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</si>
  <si>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</si>
  <si>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</si>
  <si>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</si>
  <si>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</si>
  <si>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</si>
  <si>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</si>
  <si>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</si>
  <si>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</si>
  <si>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</si>
  <si>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</si>
  <si>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</si>
  <si>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</si>
  <si>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</si>
  <si>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</si>
  <si>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</si>
  <si>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</si>
  <si>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</si>
  <si>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</si>
  <si>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</si>
  <si>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</si>
  <si>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</si>
  <si>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</si>
  <si>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</si>
  <si>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</si>
  <si>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</si>
  <si>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</si>
  <si>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</si>
  <si>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</si>
  <si>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</si>
  <si>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</si>
  <si>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</si>
  <si>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</si>
  <si>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</si>
  <si>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</si>
  <si>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</si>
  <si>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</si>
  <si>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</si>
  <si>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</si>
  <si>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</si>
  <si>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</si>
  <si>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</si>
  <si>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</si>
  <si>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</si>
  <si>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</si>
  <si>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</si>
  <si>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</si>
  <si>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</si>
  <si>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</si>
  <si>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</si>
  <si>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</si>
  <si>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</si>
  <si>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</si>
  <si>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</si>
  <si>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</si>
  <si>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</si>
  <si>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</si>
  <si>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</si>
  <si>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</si>
  <si>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</si>
  <si>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</si>
  <si>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</si>
  <si>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</si>
  <si>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</si>
  <si>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</si>
  <si>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</si>
  <si>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</si>
  <si>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</si>
  <si>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</si>
  <si>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</si>
  <si>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</si>
  <si>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</si>
  <si>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</si>
  <si>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</si>
  <si>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</si>
  <si>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</si>
  <si>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</si>
  <si>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</si>
  <si>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</si>
  <si>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</si>
  <si>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</si>
  <si>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</si>
  <si>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</si>
  <si>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</si>
  <si>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</si>
  <si>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</si>
  <si>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</si>
  <si>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</si>
  <si>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</si>
  <si>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</si>
  <si>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</si>
  <si>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</si>
  <si>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</si>
  <si>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</si>
  <si>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</si>
  <si>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</si>
  <si>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</si>
  <si>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</si>
  <si>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</si>
  <si>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</si>
  <si>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</si>
  <si>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</si>
  <si>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</si>
  <si>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</si>
  <si>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</si>
  <si>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</si>
  <si>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</si>
  <si>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</si>
  <si>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</si>
  <si>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</si>
  <si>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</si>
  <si>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</si>
  <si>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</si>
  <si>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</si>
  <si>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</si>
  <si>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</si>
  <si>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</si>
  <si>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</si>
  <si>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</si>
  <si>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</si>
  <si>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</si>
  <si>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</si>
  <si>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</si>
  <si>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</si>
  <si>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</si>
  <si>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</si>
  <si>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</si>
  <si>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</si>
  <si>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</si>
  <si>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</si>
  <si>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</si>
  <si>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</si>
  <si>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</si>
  <si>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</si>
  <si>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</si>
  <si>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</si>
  <si>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</si>
  <si>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</si>
  <si>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</si>
  <si>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</si>
  <si>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</si>
  <si>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</si>
  <si>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</si>
  <si>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</si>
  <si>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</si>
  <si>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</si>
  <si>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</si>
  <si>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</si>
  <si>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</si>
  <si>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</si>
  <si>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</si>
  <si>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</si>
  <si>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</si>
  <si>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</si>
  <si>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</si>
  <si>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</si>
  <si>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</si>
  <si>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</si>
  <si>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</si>
  <si>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</si>
  <si>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</si>
  <si>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</si>
  <si>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</si>
  <si>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</si>
  <si>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</si>
  <si>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</si>
  <si>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</si>
  <si>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</si>
  <si>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</si>
  <si>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</si>
  <si>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</si>
  <si>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</si>
  <si>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</si>
  <si>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</si>
  <si>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</si>
  <si>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</si>
  <si>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</si>
  <si>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</si>
  <si>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</si>
  <si>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</si>
  <si>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</si>
  <si>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</si>
  <si>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</si>
  <si>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</si>
  <si>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</si>
  <si>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</si>
  <si>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</si>
  <si>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</si>
  <si>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</si>
  <si>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</si>
  <si>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</si>
  <si>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</si>
  <si>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</si>
  <si>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</si>
  <si>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</si>
  <si>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</si>
  <si>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</si>
  <si>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</si>
  <si>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</si>
  <si>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</si>
  <si>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</si>
  <si>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</si>
  <si>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</si>
  <si>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</si>
  <si>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</si>
  <si>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</si>
  <si>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</si>
  <si>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</si>
  <si>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</si>
  <si>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</si>
  <si>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</si>
  <si>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</si>
  <si>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</si>
  <si>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</si>
  <si>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</si>
  <si>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</si>
  <si>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</si>
  <si>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</si>
  <si>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</si>
  <si>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</si>
  <si>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</si>
  <si>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</si>
  <si>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</si>
  <si>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</si>
  <si>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</si>
  <si>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</si>
  <si>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</si>
  <si>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</si>
  <si>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</si>
  <si>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</si>
  <si>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</si>
  <si>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</si>
  <si>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</si>
  <si>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</si>
  <si>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</si>
  <si>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</si>
  <si>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</si>
  <si>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</si>
  <si>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</si>
  <si>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</si>
  <si>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</si>
  <si>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</si>
  <si>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</si>
  <si>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</si>
  <si>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</si>
  <si>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</si>
  <si>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</si>
  <si>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</si>
  <si>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</si>
  <si>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</si>
  <si>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</si>
  <si>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</si>
  <si>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</si>
  <si>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</si>
  <si>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</si>
  <si>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</si>
  <si>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</si>
  <si>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</si>
  <si>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</si>
  <si>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</si>
  <si>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</si>
  <si>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</si>
  <si>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</si>
  <si>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</si>
  <si>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</si>
  <si>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</si>
  <si>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</si>
  <si>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</si>
  <si>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</si>
  <si>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</si>
  <si>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</si>
  <si>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</si>
  <si>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</si>
  <si>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</si>
  <si>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</si>
  <si>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</si>
  <si>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</si>
  <si>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</si>
  <si>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</si>
  <si>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</si>
  <si>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</si>
  <si>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</si>
  <si>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</si>
  <si>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</si>
  <si>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</si>
  <si>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</si>
  <si>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</si>
  <si>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</si>
  <si>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</si>
  <si>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</si>
  <si>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</si>
  <si>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</si>
  <si>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</si>
  <si>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</si>
  <si>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</si>
  <si>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</si>
  <si>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</si>
  <si>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</si>
  <si>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</si>
  <si>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</si>
  <si>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</si>
  <si>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</si>
  <si>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</si>
  <si>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</si>
  <si>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</si>
  <si>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</si>
  <si>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</si>
  <si>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</si>
  <si>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</si>
  <si>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</si>
  <si>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</si>
  <si>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</si>
  <si>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</si>
  <si>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</si>
  <si>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</si>
  <si>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</si>
  <si>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</si>
  <si>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</si>
  <si>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</si>
  <si>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</si>
  <si>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</si>
  <si>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</si>
  <si>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</si>
  <si>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</si>
  <si>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</si>
  <si>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</si>
  <si>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</si>
  <si>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</si>
  <si>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</si>
  <si>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</si>
  <si>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</si>
  <si>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</si>
  <si>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</si>
  <si>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</si>
  <si>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</si>
  <si>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</si>
  <si>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</si>
  <si>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</si>
  <si>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</si>
  <si>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</si>
  <si>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</si>
  <si>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</si>
  <si>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</si>
  <si>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</si>
  <si>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</si>
  <si>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</si>
  <si>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</si>
  <si>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</si>
  <si>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</si>
  <si>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</si>
  <si>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</si>
  <si>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</si>
  <si>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</si>
  <si>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</si>
  <si>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</si>
  <si>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</si>
  <si>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</si>
  <si>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</si>
  <si>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</si>
  <si>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</si>
  <si>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</si>
  <si>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</si>
  <si>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</si>
  <si>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</si>
  <si>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</si>
  <si>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</si>
  <si>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</si>
  <si>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</si>
  <si>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</si>
  <si>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</si>
  <si>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</si>
  <si>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</si>
  <si>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</si>
  <si>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</si>
  <si>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</si>
  <si>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</si>
  <si>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</si>
  <si>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</si>
  <si>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</si>
  <si>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</si>
  <si>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</si>
  <si>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</si>
  <si>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</si>
  <si>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</si>
  <si>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</si>
  <si>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</si>
  <si>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</si>
  <si>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</si>
  <si>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</si>
  <si>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</si>
  <si>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</si>
  <si>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</si>
  <si>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</si>
  <si>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</si>
  <si>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</si>
  <si>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</si>
  <si>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</si>
  <si>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</si>
  <si>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</si>
  <si>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</si>
  <si>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</si>
  <si>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</si>
  <si>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</si>
  <si>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</si>
  <si>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</si>
  <si>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</si>
  <si>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</si>
  <si>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</si>
  <si>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</si>
  <si>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</si>
  <si>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</si>
  <si>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</si>
  <si>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</si>
  <si>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</si>
  <si>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</si>
  <si>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</si>
  <si>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</si>
  <si>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</si>
  <si>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</si>
  <si>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</si>
  <si>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</si>
  <si>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</si>
  <si>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</si>
  <si>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</si>
  <si>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</si>
  <si>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</si>
  <si>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</si>
  <si>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</si>
  <si>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</si>
  <si>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</si>
  <si>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</si>
  <si>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</si>
  <si>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</si>
  <si>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</si>
  <si>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</si>
  <si>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</si>
  <si>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</si>
  <si>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</si>
  <si>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</si>
  <si>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</si>
  <si>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</si>
  <si>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</si>
  <si>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</si>
  <si>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</si>
  <si>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</si>
  <si>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</si>
  <si>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</si>
  <si>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</si>
  <si>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</si>
  <si>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</si>
  <si>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</si>
  <si>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</si>
  <si>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</si>
  <si>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</si>
  <si>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</si>
  <si>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</si>
  <si>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</si>
  <si>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</si>
  <si>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</si>
  <si>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</si>
  <si>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</si>
  <si>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</si>
  <si>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</si>
  <si>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</si>
  <si>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</si>
  <si>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</si>
  <si>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</si>
  <si>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</si>
  <si>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</si>
  <si>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</si>
  <si>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</si>
  <si>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</si>
  <si>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</si>
  <si>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</si>
  <si>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</si>
  <si>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</si>
  <si>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</si>
  <si>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</si>
  <si>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</si>
  <si>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</si>
  <si>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</si>
  <si>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</si>
  <si>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</si>
  <si>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</si>
  <si>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</si>
  <si>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</si>
  <si>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</si>
  <si>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</si>
  <si>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</si>
  <si>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</si>
  <si>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</si>
  <si>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</si>
  <si>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</si>
  <si>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</si>
  <si>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</si>
  <si>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</si>
  <si>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</si>
  <si>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</si>
  <si>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</si>
  <si>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</si>
  <si>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</si>
  <si>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</si>
  <si>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</si>
  <si>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</si>
  <si>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</si>
  <si>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</si>
  <si>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</si>
  <si>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</si>
  <si>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</si>
  <si>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</si>
  <si>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</si>
  <si>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</si>
  <si>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</si>
  <si>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</si>
  <si>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</si>
  <si>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</si>
  <si>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</si>
  <si>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</si>
  <si>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</si>
  <si>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</si>
  <si>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</si>
  <si>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</si>
  <si>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</si>
  <si>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</si>
  <si>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</si>
  <si>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</si>
  <si>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</si>
  <si>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</si>
  <si>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</si>
  <si>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</si>
  <si>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</si>
  <si>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</si>
  <si>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</si>
  <si>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</si>
  <si>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</si>
  <si>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</si>
  <si>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</si>
  <si>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</si>
  <si>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</si>
  <si>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</si>
  <si>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</si>
  <si>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</si>
  <si>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</si>
  <si>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</si>
  <si>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</si>
  <si>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</si>
  <si>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</si>
  <si>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</si>
  <si>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</si>
  <si>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</si>
  <si>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</si>
  <si>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</si>
  <si>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</si>
  <si>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</si>
  <si>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</si>
  <si>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</si>
  <si>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</si>
  <si>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</si>
  <si>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</si>
  <si>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</si>
  <si>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</si>
  <si>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</si>
  <si>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</si>
  <si>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</si>
  <si>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</si>
  <si>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</si>
  <si>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</si>
  <si>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</si>
  <si>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</si>
  <si>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</si>
  <si>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</si>
  <si>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</si>
  <si>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</si>
  <si>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</si>
  <si>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</si>
  <si>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</si>
  <si>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</si>
  <si>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</si>
  <si>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</si>
  <si>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</si>
  <si>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</si>
  <si>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</si>
  <si>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</si>
  <si>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</si>
  <si>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</si>
  <si>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</si>
  <si>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</si>
  <si>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</si>
  <si>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</si>
  <si>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</si>
  <si>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</si>
  <si>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</si>
  <si>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</si>
  <si>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</si>
  <si>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</si>
  <si>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</si>
  <si>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</si>
  <si>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</si>
  <si>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</si>
  <si>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</si>
  <si>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</si>
  <si>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</si>
  <si>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</si>
  <si>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</si>
  <si>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</si>
  <si>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</si>
  <si>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</si>
  <si>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</si>
  <si>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</si>
  <si>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</si>
  <si>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</si>
  <si>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</si>
  <si>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</si>
  <si>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</si>
  <si>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</si>
  <si>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</si>
  <si>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</si>
  <si>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</si>
  <si>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</si>
  <si>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</si>
  <si>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</si>
  <si>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</si>
  <si>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</si>
  <si>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</si>
  <si>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</si>
  <si>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</si>
  <si>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</si>
  <si>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</si>
  <si>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</si>
  <si>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</si>
  <si>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</si>
  <si>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</si>
  <si>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</si>
  <si>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</si>
  <si>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</si>
  <si>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</si>
  <si>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</si>
  <si>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</si>
  <si>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</si>
  <si>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</si>
  <si>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</si>
  <si>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</si>
  <si>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</si>
  <si>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</si>
  <si>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</si>
  <si>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</si>
  <si>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</si>
  <si>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</si>
  <si>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</si>
  <si>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</si>
  <si>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</si>
  <si>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</si>
  <si>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</si>
  <si>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</si>
  <si>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</si>
  <si>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</si>
  <si>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</si>
  <si>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</si>
  <si>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</si>
  <si>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</si>
  <si>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</si>
  <si>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</si>
  <si>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</si>
  <si>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</si>
  <si>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</si>
  <si>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</si>
  <si>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</si>
  <si>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</si>
  <si>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</si>
  <si>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</si>
  <si>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</si>
  <si>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</si>
  <si>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</si>
  <si>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</si>
  <si>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</si>
  <si>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</si>
  <si>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</si>
  <si>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</si>
  <si>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</si>
  <si>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</si>
  <si>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</si>
  <si>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</si>
  <si>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</si>
  <si>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</si>
  <si>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</si>
  <si>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</si>
  <si>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</si>
  <si>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</si>
  <si>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</si>
  <si>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</si>
  <si>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</si>
  <si>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</si>
  <si>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</si>
  <si>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</si>
  <si>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</si>
  <si>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</si>
  <si>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</si>
  <si>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</si>
  <si>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</si>
  <si>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</si>
  <si>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</si>
  <si>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</si>
  <si>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</si>
  <si>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</si>
  <si>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</si>
  <si>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</si>
  <si>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</si>
  <si>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</si>
  <si>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</si>
  <si>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</si>
  <si>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</si>
  <si>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</si>
  <si>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</si>
  <si>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</si>
  <si>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</si>
  <si>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</si>
  <si>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</si>
  <si>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</si>
  <si>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</si>
  <si>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</si>
  <si>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</si>
  <si>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</si>
  <si>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</si>
  <si>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</si>
  <si>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</si>
  <si>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</si>
  <si>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</si>
  <si>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</si>
  <si>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</si>
  <si>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</si>
  <si>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</si>
  <si>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</si>
  <si>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</si>
  <si>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</si>
  <si>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</si>
  <si>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</si>
  <si>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</si>
  <si>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</si>
  <si>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</si>
  <si>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</si>
  <si>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</si>
  <si>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</si>
  <si>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</si>
  <si>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</si>
  <si>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</si>
  <si>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</si>
  <si>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</si>
  <si>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</si>
  <si>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</si>
  <si>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</si>
  <si>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</si>
  <si>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</si>
  <si>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</si>
  <si>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</si>
  <si>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</si>
  <si>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</si>
  <si>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</si>
  <si>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</si>
  <si>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</si>
  <si>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</si>
  <si>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</si>
  <si>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</si>
  <si>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</si>
  <si>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</si>
  <si>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</si>
  <si>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</si>
  <si>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</si>
  <si>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</si>
  <si>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</si>
  <si>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</si>
  <si>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</si>
  <si>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</si>
  <si>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</si>
  <si>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</si>
  <si>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</si>
  <si>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</si>
  <si>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</si>
  <si>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</si>
  <si>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</si>
  <si>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</si>
  <si>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</si>
  <si>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</si>
  <si>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</si>
  <si>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</si>
  <si>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</si>
  <si>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</si>
  <si>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</si>
  <si>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</si>
  <si>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</si>
  <si>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</si>
  <si>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</si>
  <si>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</si>
  <si>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</si>
  <si>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</si>
  <si>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</si>
  <si>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</si>
  <si>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</si>
  <si>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</si>
  <si>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</si>
  <si>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</si>
  <si>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</si>
  <si>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</si>
  <si>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</si>
  <si>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</si>
  <si>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</si>
  <si>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</si>
  <si>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</si>
  <si>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</si>
  <si>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</si>
  <si>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</si>
  <si>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</si>
  <si>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</si>
  <si>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</si>
  <si>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</si>
  <si>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</si>
  <si>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</si>
  <si>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</si>
  <si>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</si>
  <si>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</si>
  <si>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</si>
  <si>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</si>
  <si>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</si>
  <si>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</si>
  <si>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</si>
  <si>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</si>
  <si>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</si>
  <si>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</si>
  <si>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</si>
  <si>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</si>
  <si>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</si>
  <si>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</si>
  <si>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</si>
  <si>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</si>
  <si>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</si>
  <si>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</si>
  <si>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</si>
  <si>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</si>
  <si>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</si>
  <si>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</si>
  <si>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</si>
  <si>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</si>
  <si>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</si>
  <si>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</si>
  <si>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</si>
  <si>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</si>
  <si>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</si>
  <si>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</si>
  <si>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</si>
  <si>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</si>
  <si>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</si>
  <si>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</si>
  <si>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</si>
  <si>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</si>
  <si>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</si>
  <si>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</si>
  <si>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</si>
  <si>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</si>
  <si>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</si>
  <si>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</si>
  <si>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</si>
  <si>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</si>
  <si>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</si>
  <si>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</si>
  <si>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</si>
  <si>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</si>
  <si>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</si>
  <si>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</si>
  <si>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</si>
  <si>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</si>
  <si>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</si>
  <si>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</si>
  <si>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</si>
  <si>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</si>
  <si>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</si>
  <si>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</si>
  <si>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</si>
  <si>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</si>
  <si>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</si>
  <si>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</si>
  <si>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</si>
  <si>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</si>
  <si>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</si>
  <si>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</si>
  <si>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</si>
  <si>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</si>
  <si>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</si>
  <si>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</si>
  <si>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</si>
  <si>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</si>
  <si>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</si>
  <si>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</si>
  <si>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</si>
  <si>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</si>
  <si>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</si>
  <si>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</si>
  <si>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</si>
  <si>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</si>
  <si>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</si>
  <si>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</si>
  <si>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</si>
  <si>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</si>
  <si>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</si>
  <si>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</si>
  <si>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</si>
  <si>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</si>
  <si>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</si>
  <si>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</si>
  <si>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</si>
  <si>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</si>
  <si>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</si>
  <si>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</si>
  <si>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</si>
  <si>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</si>
  <si>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</si>
  <si>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</si>
  <si>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</si>
  <si>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</si>
  <si>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</si>
  <si>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</si>
  <si>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</si>
  <si>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</si>
  <si>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</si>
  <si>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</si>
  <si>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</si>
  <si>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</si>
  <si>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</si>
  <si>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</si>
  <si>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</si>
  <si>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</si>
  <si>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</si>
  <si>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</si>
  <si>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</si>
  <si>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</si>
  <si>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</si>
  <si>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</si>
  <si>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</si>
  <si>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</si>
  <si>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</si>
  <si>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</si>
  <si>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</si>
  <si>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</si>
  <si>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</si>
  <si>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</si>
  <si>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</si>
  <si>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</si>
  <si>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</si>
  <si>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</si>
  <si>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</si>
  <si>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</si>
  <si>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</si>
  <si>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</si>
  <si>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</si>
  <si>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</si>
  <si>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</si>
  <si>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</si>
  <si>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</si>
  <si>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</si>
  <si>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</si>
  <si>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</si>
  <si>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</si>
  <si>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</si>
  <si>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</si>
  <si>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</si>
  <si>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</si>
  <si>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</si>
  <si>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</si>
  <si>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</si>
  <si>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</si>
  <si>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</si>
  <si>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</si>
  <si>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</si>
  <si>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</si>
  <si>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</si>
  <si>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</si>
  <si>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</si>
  <si>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</si>
  <si>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</si>
  <si>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</si>
  <si>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</si>
  <si>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</si>
  <si>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</si>
  <si>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</si>
  <si>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</si>
  <si>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</si>
  <si>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</si>
  <si>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</si>
  <si>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</si>
  <si>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</si>
  <si>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</si>
  <si>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</si>
  <si>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</si>
  <si>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</si>
  <si>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</si>
  <si>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</si>
  <si>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</si>
  <si>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</si>
  <si>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</si>
  <si>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</si>
  <si>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</si>
  <si>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</si>
  <si>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</si>
  <si>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</si>
  <si>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</si>
  <si>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</si>
  <si>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</si>
  <si>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</si>
  <si>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</si>
  <si>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</si>
  <si>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</si>
  <si>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</si>
  <si>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</si>
  <si>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</si>
  <si>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</si>
  <si>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</si>
  <si>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</si>
  <si>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</si>
  <si>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</si>
  <si>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</si>
  <si>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</si>
  <si>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</si>
  <si>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</si>
  <si>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</si>
  <si>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</si>
  <si>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</si>
  <si>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</si>
  <si>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</si>
  <si>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</si>
  <si>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</si>
  <si>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</si>
  <si>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</si>
  <si>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</si>
  <si>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</si>
  <si>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</si>
  <si>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</si>
  <si>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</si>
  <si>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</si>
  <si>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</si>
  <si>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</si>
  <si>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</si>
  <si>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</si>
  <si>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</si>
  <si>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</si>
  <si>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</si>
  <si>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</si>
  <si>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</si>
  <si>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</si>
  <si>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</si>
  <si>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</si>
  <si>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</si>
  <si>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</si>
  <si>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</si>
  <si>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</si>
  <si>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</si>
  <si>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</si>
  <si>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</si>
  <si>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</si>
  <si>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</si>
  <si>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</si>
  <si>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</si>
  <si>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</si>
  <si>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</si>
  <si>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</si>
  <si>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</si>
  <si>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</si>
  <si>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</si>
  <si>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</si>
  <si>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</si>
  <si>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</si>
  <si>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</si>
  <si>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</si>
  <si>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</si>
  <si>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</si>
  <si>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</si>
  <si>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</si>
  <si>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</si>
  <si>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</si>
  <si>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</si>
  <si>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</si>
  <si>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</si>
  <si>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</si>
  <si>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</si>
  <si>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</si>
  <si>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</si>
  <si>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</si>
  <si>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</si>
  <si>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</si>
  <si>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</si>
  <si>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</si>
  <si>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</si>
  <si>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</si>
  <si>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</si>
  <si>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</si>
  <si>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</si>
  <si>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</si>
  <si>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</si>
  <si>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</si>
  <si>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</si>
  <si>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</si>
  <si>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</si>
  <si>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</si>
  <si>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</si>
  <si>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</si>
  <si>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</si>
  <si>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</si>
  <si>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</si>
  <si>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</si>
  <si>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</si>
  <si>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</si>
  <si>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</si>
  <si>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</si>
  <si>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</si>
  <si>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</si>
  <si>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</si>
  <si>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</si>
  <si>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</si>
  <si>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</si>
  <si>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</si>
  <si>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</si>
  <si>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</si>
  <si>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</si>
  <si>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</si>
  <si>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</si>
  <si>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</si>
  <si>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</si>
  <si>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</si>
  <si>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</si>
  <si>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</si>
  <si>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</si>
  <si>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</si>
  <si>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</si>
  <si>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</si>
  <si>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</si>
  <si>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</si>
  <si>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</si>
  <si>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</si>
  <si>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</si>
  <si>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</si>
  <si>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</si>
  <si>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</si>
  <si>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</si>
  <si>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</si>
  <si>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</si>
  <si>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</si>
  <si>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</si>
  <si>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</si>
  <si>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</si>
  <si>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</si>
  <si>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</si>
  <si>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</si>
  <si>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</si>
  <si>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</si>
  <si>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</si>
  <si>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</si>
  <si>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</si>
  <si>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</si>
  <si>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</si>
  <si>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</si>
  <si>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</si>
  <si>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</si>
  <si>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</si>
  <si>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</si>
  <si>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</si>
  <si>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</si>
  <si>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</si>
  <si>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</si>
  <si>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</si>
  <si>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</si>
  <si>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</si>
  <si>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</si>
  <si>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</si>
  <si>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</si>
  <si>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</si>
  <si>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</si>
  <si>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</si>
  <si>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</si>
  <si>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</si>
  <si>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</si>
  <si>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</si>
  <si>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</si>
  <si>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</si>
  <si>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</si>
  <si>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</si>
  <si>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</si>
  <si>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</si>
  <si>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</si>
  <si>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</si>
  <si>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</si>
  <si>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</si>
  <si>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</si>
  <si>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</si>
  <si>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</si>
  <si>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</si>
  <si>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</si>
  <si>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</si>
  <si>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</si>
  <si>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</si>
  <si>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</si>
  <si>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</si>
  <si>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</si>
  <si>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</si>
  <si>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</si>
  <si>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</si>
  <si>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</si>
  <si>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</si>
  <si>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</si>
  <si>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</si>
  <si>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</si>
  <si>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</si>
  <si>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</si>
  <si>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</si>
  <si>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</si>
  <si>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</si>
  <si>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</si>
  <si>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</si>
  <si>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</si>
  <si>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</si>
  <si>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</si>
  <si>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</si>
  <si>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</si>
  <si>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</si>
  <si>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</si>
  <si>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</si>
  <si>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</si>
  <si>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</si>
  <si>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</si>
  <si>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</si>
  <si>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</si>
  <si>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</si>
  <si>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</si>
  <si>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</si>
  <si>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</si>
  <si>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</si>
  <si>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</si>
  <si>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</si>
  <si>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</si>
  <si>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</si>
  <si>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</si>
  <si>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</si>
  <si>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</si>
  <si>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</si>
  <si>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</si>
  <si>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</si>
  <si>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</si>
  <si>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</si>
  <si>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</si>
  <si>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</si>
  <si>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</si>
  <si>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</si>
  <si>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</si>
  <si>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</si>
  <si>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</si>
  <si>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</si>
  <si>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</si>
  <si>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</si>
  <si>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</si>
  <si>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</si>
  <si>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</si>
  <si>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</si>
  <si>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</si>
  <si>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</si>
  <si>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</si>
  <si>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</si>
  <si>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</si>
  <si>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</si>
  <si>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</si>
  <si>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</si>
  <si>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</si>
  <si>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</si>
  <si>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</si>
  <si>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</si>
  <si>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</si>
  <si>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</si>
  <si>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</si>
  <si>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</si>
  <si>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</si>
  <si>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</si>
  <si>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</si>
  <si>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</si>
  <si>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</si>
  <si>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</si>
  <si>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</si>
  <si>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</si>
  <si>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</si>
  <si>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</si>
  <si>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</si>
  <si>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</si>
  <si>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</si>
  <si>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</si>
  <si>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</si>
  <si>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</si>
  <si>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</si>
  <si>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</si>
  <si>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</si>
  <si>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</si>
  <si>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</si>
  <si>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</si>
  <si>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</si>
  <si>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</si>
  <si>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</si>
  <si>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</si>
  <si>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</si>
  <si>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</si>
  <si>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</si>
  <si>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</si>
  <si>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</si>
  <si>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</si>
  <si>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</si>
  <si>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</si>
  <si>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</si>
  <si>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</si>
  <si>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</si>
  <si>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</si>
  <si>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</si>
  <si>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</si>
  <si>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</si>
  <si>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</si>
  <si>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</si>
  <si>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</si>
  <si>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</si>
  <si>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</si>
  <si>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</si>
  <si>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</si>
  <si>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</si>
  <si>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</si>
  <si>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</si>
  <si>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</si>
  <si>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</si>
  <si>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</si>
  <si>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</si>
  <si>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</si>
  <si>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</si>
  <si>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</si>
  <si>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</si>
  <si>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</si>
  <si>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</si>
  <si>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</si>
  <si>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</si>
  <si>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</si>
  <si>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</si>
  <si>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</si>
  <si>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</si>
  <si>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</si>
  <si>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</si>
  <si>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</si>
  <si>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</si>
  <si>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</si>
  <si>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</si>
  <si>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</si>
  <si>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</si>
  <si>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</si>
  <si>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</si>
  <si>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</si>
  <si>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</si>
  <si>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</si>
  <si>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</si>
  <si>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</si>
  <si>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</si>
  <si>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</si>
  <si>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</si>
  <si>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</si>
  <si>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</si>
  <si>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</si>
  <si>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</si>
  <si>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</si>
  <si>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</si>
  <si>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</si>
  <si>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</si>
  <si>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</si>
  <si>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</si>
  <si>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</si>
  <si>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</si>
  <si>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</si>
  <si>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</si>
  <si>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</si>
  <si>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</si>
  <si>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</si>
  <si>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</si>
  <si>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</si>
  <si>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</si>
  <si>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</si>
  <si>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</si>
  <si>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</si>
  <si>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</si>
  <si>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</si>
  <si>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</si>
  <si>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</si>
  <si>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</si>
  <si>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</si>
  <si>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</si>
  <si>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</si>
  <si>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</si>
  <si>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</si>
  <si>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</si>
  <si>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</si>
  <si>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</si>
  <si>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</si>
  <si>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</si>
  <si>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</si>
  <si>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</si>
  <si>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</si>
  <si>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</si>
  <si>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</si>
  <si>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</si>
  <si>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</si>
  <si>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</si>
  <si>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</si>
  <si>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</si>
  <si>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</si>
  <si>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</si>
  <si>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</si>
  <si>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</si>
  <si>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</si>
  <si>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</si>
  <si>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</si>
  <si>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</si>
  <si>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</si>
  <si>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</si>
  <si>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</si>
  <si>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</si>
  <si>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</si>
  <si>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</si>
  <si>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</si>
  <si>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</si>
  <si>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</si>
  <si>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</si>
  <si>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</si>
  <si>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</si>
  <si>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</si>
  <si>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</si>
  <si>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</si>
  <si>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</si>
  <si>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</si>
  <si>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</si>
  <si>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</si>
  <si>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</si>
  <si>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</si>
  <si>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</si>
  <si>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</si>
  <si>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</si>
  <si>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</si>
  <si>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</si>
  <si>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</si>
  <si>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</si>
  <si>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</si>
  <si>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</si>
  <si>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</si>
  <si>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</si>
  <si>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</si>
  <si>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</si>
  <si>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</si>
  <si>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</si>
  <si>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</si>
  <si>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</si>
  <si>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</si>
  <si>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</si>
  <si>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</si>
  <si>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</si>
  <si>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</si>
  <si>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</si>
  <si>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</si>
  <si>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</si>
  <si>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</si>
  <si>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</si>
  <si>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</si>
  <si>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</si>
  <si>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</si>
  <si>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</si>
  <si>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</si>
  <si>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</si>
  <si>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</si>
  <si>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</si>
  <si>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</si>
  <si>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</si>
  <si>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</si>
  <si>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</si>
  <si>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</si>
  <si>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</si>
  <si>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</si>
  <si>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</si>
  <si>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</si>
  <si>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</si>
  <si>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</si>
  <si>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</si>
  <si>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</si>
  <si>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</si>
  <si>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</si>
  <si>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</si>
  <si>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</si>
  <si>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</si>
  <si>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</si>
  <si>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</si>
  <si>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</si>
  <si>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</si>
  <si>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</si>
  <si>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</si>
  <si>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</si>
  <si>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</si>
  <si>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</si>
  <si>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</si>
  <si>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</si>
  <si>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</si>
  <si>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</si>
  <si>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</si>
  <si>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</si>
  <si>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</si>
  <si>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</si>
  <si>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</si>
  <si>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</si>
  <si>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</si>
  <si>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</si>
  <si>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</si>
  <si>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</si>
  <si>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</si>
  <si>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</si>
  <si>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</si>
  <si>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</si>
  <si>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</si>
  <si>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</si>
  <si>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</si>
  <si>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</si>
  <si>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</si>
  <si>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</si>
  <si>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</si>
  <si>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</si>
  <si>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</si>
  <si>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</si>
  <si>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</si>
  <si>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</si>
  <si>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</si>
  <si>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</si>
  <si>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</si>
  <si>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</si>
  <si>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</si>
  <si>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</si>
  <si>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</si>
  <si>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</si>
  <si>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</si>
  <si>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</si>
  <si>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</si>
  <si>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</si>
  <si>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</si>
  <si>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</si>
  <si>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</si>
  <si>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</si>
  <si>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</si>
  <si>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</si>
  <si>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</si>
  <si>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</si>
  <si>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</si>
  <si>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</si>
  <si>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</si>
  <si>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</si>
  <si>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</si>
  <si>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</si>
  <si>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</si>
  <si>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</si>
  <si>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</si>
  <si>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</si>
  <si>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</si>
  <si>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</si>
  <si>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</si>
  <si>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</si>
  <si>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</si>
  <si>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</si>
  <si>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</si>
  <si>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</si>
  <si>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</si>
  <si>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</si>
  <si>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</si>
  <si>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</si>
  <si>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</si>
  <si>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</si>
  <si>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</si>
  <si>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</si>
  <si>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</si>
  <si>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</si>
  <si>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</si>
  <si>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</si>
  <si>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</si>
  <si>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</si>
  <si>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</si>
  <si>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</si>
  <si>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</si>
  <si>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</si>
  <si>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</si>
  <si>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</si>
  <si>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</si>
  <si>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</si>
  <si>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</si>
  <si>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</si>
  <si>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</si>
  <si>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</si>
  <si>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</si>
  <si>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</si>
  <si>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</si>
  <si>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</si>
  <si>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</si>
  <si>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</si>
  <si>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</si>
  <si>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</si>
  <si>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</si>
  <si>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</si>
  <si>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</si>
  <si>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</si>
  <si>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</si>
  <si>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</si>
  <si>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</si>
  <si>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</si>
  <si>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</si>
  <si>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</si>
  <si>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</si>
  <si>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</si>
  <si>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</si>
  <si>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</si>
  <si>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</si>
  <si>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</si>
  <si>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</si>
  <si>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</si>
  <si>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</si>
  <si>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</si>
  <si>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</si>
  <si>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</si>
  <si>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</si>
  <si>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</si>
  <si>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</si>
  <si>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</si>
  <si>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</si>
  <si>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</si>
  <si>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</si>
  <si>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</si>
  <si>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</si>
  <si>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</si>
  <si>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</si>
  <si>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</si>
  <si>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</si>
  <si>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</si>
  <si>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</si>
  <si>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</si>
  <si>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</si>
  <si>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</si>
  <si>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</si>
  <si>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</si>
  <si>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</si>
  <si>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</si>
  <si>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</si>
  <si>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</si>
  <si>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</si>
  <si>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</si>
  <si>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</si>
  <si>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</si>
  <si>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</si>
  <si>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</si>
  <si>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</si>
  <si>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</si>
  <si>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</si>
  <si>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</si>
  <si>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</si>
  <si>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</si>
  <si>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</si>
  <si>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</si>
  <si>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</si>
  <si>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</si>
  <si>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</si>
  <si>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</si>
  <si>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</si>
  <si>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</si>
  <si>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</si>
  <si>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</si>
  <si>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</si>
  <si>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</si>
  <si>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</si>
  <si>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</si>
  <si>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</si>
  <si>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</si>
  <si>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</si>
  <si>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</si>
  <si>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</si>
  <si>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</si>
  <si>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</si>
  <si>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</si>
  <si>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</si>
  <si>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</si>
  <si>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</si>
  <si>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</si>
  <si>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</si>
  <si>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</si>
  <si>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</si>
  <si>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</si>
  <si>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</si>
  <si>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</si>
  <si>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</si>
  <si>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</si>
  <si>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</si>
  <si>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</si>
  <si>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</si>
  <si>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</si>
  <si>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</si>
  <si>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</si>
  <si>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</si>
  <si>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</si>
  <si>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</si>
  <si>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</si>
  <si>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</si>
  <si>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</si>
  <si>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</si>
  <si>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</si>
  <si>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</si>
  <si>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</si>
  <si>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</si>
  <si>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</si>
  <si>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</si>
  <si>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</si>
  <si>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</si>
  <si>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</si>
  <si>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</si>
  <si>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</si>
  <si>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</si>
  <si>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</si>
  <si>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</si>
  <si>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</si>
  <si>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</si>
  <si>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</si>
  <si>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</si>
  <si>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</si>
  <si>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</si>
  <si>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</si>
  <si>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</si>
  <si>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</si>
  <si>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</si>
  <si>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</si>
  <si>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</si>
  <si>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</si>
  <si>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</si>
  <si>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</si>
  <si>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</si>
  <si>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</si>
  <si>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</si>
  <si>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</si>
  <si>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</si>
  <si>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</si>
  <si>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</si>
  <si>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</si>
  <si>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</si>
  <si>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</si>
  <si>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</si>
  <si>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</si>
  <si>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</si>
  <si>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</si>
  <si>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</si>
  <si>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</si>
  <si>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</si>
  <si>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</si>
  <si>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</si>
  <si>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</si>
  <si>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</si>
  <si>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</si>
  <si>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</si>
  <si>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</si>
  <si>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</si>
  <si>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</si>
  <si>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</si>
  <si>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</si>
  <si>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</si>
  <si>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</si>
  <si>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</si>
  <si>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</si>
  <si>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</si>
  <si>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</si>
  <si>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</si>
  <si>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</si>
  <si>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</si>
  <si>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</si>
  <si>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</si>
  <si>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</si>
  <si>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</si>
  <si>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</si>
  <si>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</si>
  <si>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</si>
  <si>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</si>
  <si>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</si>
  <si>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</si>
  <si>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</si>
  <si>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</si>
  <si>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</si>
  <si>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</si>
  <si>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</si>
  <si>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</si>
  <si>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</si>
  <si>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</si>
  <si>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</si>
  <si>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</si>
  <si>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</si>
  <si>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</si>
  <si>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</si>
  <si>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</si>
  <si>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</si>
  <si>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</si>
  <si>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</si>
  <si>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</si>
  <si>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</si>
  <si>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</si>
  <si>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</si>
  <si>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</si>
  <si>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</si>
  <si>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</si>
  <si>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</si>
  <si>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</si>
  <si>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</si>
  <si>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</si>
  <si>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</si>
  <si>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</si>
  <si>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</si>
  <si>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</si>
  <si>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</si>
  <si>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</si>
  <si>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</si>
  <si>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</si>
  <si>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</si>
  <si>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</si>
  <si>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</si>
  <si>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</si>
  <si>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</si>
  <si>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</si>
  <si>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</si>
  <si>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</si>
  <si>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</si>
  <si>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</si>
  <si>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</si>
  <si>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</si>
  <si>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</si>
  <si>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</si>
  <si>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</si>
  <si>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</si>
  <si>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</si>
  <si>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</si>
  <si>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</si>
  <si>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</si>
  <si>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</si>
  <si>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</si>
  <si>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</si>
  <si>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</si>
  <si>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</si>
  <si>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</si>
  <si>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</si>
  <si>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</si>
  <si>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</si>
  <si>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</si>
  <si>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</si>
  <si>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</si>
  <si>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</si>
  <si>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</si>
  <si>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</si>
  <si>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</si>
  <si>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</si>
  <si>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</si>
  <si>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</si>
  <si>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</si>
  <si>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</si>
  <si>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</si>
  <si>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</si>
  <si>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</si>
  <si>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</si>
  <si>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</si>
  <si>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</si>
  <si>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</si>
  <si>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</si>
  <si>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</si>
  <si>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</si>
  <si>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</si>
  <si>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</si>
  <si>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</si>
  <si>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</si>
  <si>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</si>
  <si>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</si>
  <si>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</si>
  <si>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</si>
  <si>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</si>
  <si>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</si>
  <si>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</si>
  <si>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</si>
  <si>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</si>
  <si>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</si>
  <si>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</si>
  <si>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</si>
  <si>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</si>
  <si>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</si>
  <si>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</si>
  <si>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</si>
  <si>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</si>
  <si>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</si>
  <si>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</si>
  <si>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</si>
  <si>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</si>
  <si>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</si>
  <si>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</si>
  <si>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</si>
  <si>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</si>
  <si>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</si>
  <si>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</si>
  <si>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</si>
  <si>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</si>
  <si>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</si>
  <si>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</si>
  <si>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</si>
  <si>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</si>
  <si>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</si>
  <si>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</si>
  <si>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</si>
  <si>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</si>
  <si>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</si>
  <si>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</si>
  <si>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</si>
  <si>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</si>
  <si>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</si>
  <si>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</si>
  <si>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</si>
  <si>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</si>
  <si>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</si>
  <si>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</si>
  <si>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</si>
  <si>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</si>
  <si>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</si>
  <si>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</si>
  <si>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</si>
  <si>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</si>
  <si>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</si>
  <si>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</si>
  <si>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</si>
  <si>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</si>
  <si>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</si>
  <si>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</si>
  <si>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</si>
  <si>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</si>
  <si>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</si>
  <si>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</si>
  <si>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</si>
  <si>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</si>
  <si>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</si>
  <si>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</si>
  <si>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</si>
  <si>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</si>
  <si>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</si>
  <si>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</si>
  <si>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</si>
  <si>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</si>
  <si>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</si>
  <si>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</si>
  <si>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</si>
  <si>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</si>
  <si>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</si>
  <si>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</si>
  <si>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</si>
  <si>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</si>
  <si>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</si>
  <si>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</si>
  <si>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</si>
  <si>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</si>
  <si>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</si>
  <si>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</si>
  <si>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</si>
  <si>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</si>
  <si>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</si>
  <si>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</si>
  <si>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</si>
  <si>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</si>
  <si>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</si>
  <si>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</si>
  <si>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</si>
  <si>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</si>
  <si>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</si>
  <si>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</si>
  <si>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</si>
  <si>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</si>
  <si>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</si>
  <si>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</si>
  <si>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</si>
  <si>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</si>
  <si>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</si>
  <si>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</si>
  <si>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</si>
  <si>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</si>
  <si>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</si>
  <si>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</si>
  <si>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</si>
  <si>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</si>
  <si>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</si>
  <si>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</si>
  <si>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</si>
  <si>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</si>
  <si>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</si>
  <si>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</si>
  <si>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</si>
  <si>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</si>
  <si>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</si>
  <si>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</si>
  <si>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</si>
  <si>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</si>
  <si>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</si>
  <si>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</si>
  <si>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</si>
  <si>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</si>
  <si>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</si>
  <si>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</si>
  <si>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</si>
  <si>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</si>
  <si>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</si>
  <si>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</si>
  <si>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</si>
  <si>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</si>
  <si>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</si>
  <si>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</si>
  <si>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</si>
  <si>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</si>
  <si>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</si>
  <si>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</si>
  <si>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</si>
  <si>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</si>
  <si>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</si>
  <si>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</si>
  <si>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</si>
  <si>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</si>
  <si>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</si>
  <si>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</si>
  <si>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</si>
  <si>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</si>
  <si>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</si>
  <si>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</si>
  <si>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</si>
  <si>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</si>
  <si>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</si>
  <si>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</si>
  <si>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</si>
  <si>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</si>
  <si>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</si>
  <si>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</si>
  <si>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</si>
  <si>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</si>
  <si>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</si>
  <si>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</si>
  <si>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</si>
  <si>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</si>
  <si>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</si>
  <si>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</si>
  <si>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</si>
  <si>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</si>
  <si>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</si>
  <si>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</si>
  <si>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</si>
  <si>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</si>
  <si>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</si>
  <si>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</si>
  <si>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</si>
  <si>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</si>
  <si>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</si>
  <si>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</si>
  <si>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</si>
  <si>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</si>
  <si>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</si>
  <si>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</si>
  <si>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</si>
  <si>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</si>
  <si>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</si>
  <si>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</si>
  <si>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</si>
  <si>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</si>
  <si>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</si>
  <si>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</si>
  <si>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</si>
  <si>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</si>
  <si>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</si>
  <si>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</si>
  <si>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</si>
  <si>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</si>
  <si>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</si>
  <si>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</si>
  <si>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</si>
  <si>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</si>
  <si>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</si>
  <si>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</si>
  <si>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</si>
  <si>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</si>
  <si>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</si>
  <si>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</si>
  <si>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</si>
  <si>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</si>
  <si>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</si>
  <si>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</si>
  <si>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</si>
  <si>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</si>
  <si>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</si>
  <si>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</si>
  <si>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</si>
  <si>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</si>
  <si>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</si>
  <si>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</si>
  <si>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</si>
  <si>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</si>
  <si>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</si>
  <si>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</si>
  <si>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</si>
  <si>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</si>
  <si>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</si>
  <si>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</si>
  <si>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</si>
  <si>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</si>
  <si>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</si>
  <si>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</si>
  <si>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</si>
  <si>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</si>
  <si>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</si>
  <si>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</si>
  <si>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</si>
  <si>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</si>
  <si>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</si>
  <si>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</si>
  <si>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</si>
  <si>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</si>
  <si>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</si>
  <si>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</si>
  <si>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</si>
  <si>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</si>
  <si>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</si>
  <si>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</si>
  <si>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</si>
  <si>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</si>
  <si>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</si>
  <si>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</si>
  <si>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</si>
  <si>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</si>
  <si>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</si>
  <si>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</si>
  <si>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</si>
  <si>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</si>
  <si>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</si>
  <si>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</si>
  <si>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</si>
  <si>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</si>
  <si>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</si>
  <si>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</si>
  <si>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</si>
  <si>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</si>
  <si>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</si>
  <si>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</si>
  <si>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</si>
  <si>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</si>
  <si>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</si>
  <si>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</si>
  <si>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</si>
  <si>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</si>
  <si>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</si>
  <si>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</si>
  <si>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</si>
  <si>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</si>
  <si>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</si>
  <si>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</si>
  <si>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</si>
  <si>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</si>
  <si>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</si>
  <si>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</si>
  <si>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</si>
  <si>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</si>
  <si>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</si>
  <si>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</si>
  <si>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</si>
  <si>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</si>
  <si>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</si>
  <si>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</si>
  <si>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</si>
  <si>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</si>
  <si>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</si>
  <si>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</si>
  <si>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</si>
  <si>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</si>
  <si>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</si>
  <si>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</si>
  <si>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</si>
  <si>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</si>
  <si>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</si>
  <si>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</si>
  <si>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</si>
  <si>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</si>
  <si>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</si>
  <si>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</si>
  <si>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</si>
  <si>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</si>
  <si>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</si>
  <si>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</si>
  <si>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</si>
  <si>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</si>
  <si>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</si>
  <si>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</si>
  <si>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</si>
  <si>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</si>
  <si>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</si>
  <si>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</si>
  <si>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</si>
  <si>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</si>
  <si>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</si>
  <si>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</si>
  <si>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</si>
  <si>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</si>
  <si>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</si>
  <si>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</si>
  <si>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</si>
  <si>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</si>
  <si>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</si>
  <si>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</si>
  <si>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</si>
  <si>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</si>
  <si>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</si>
  <si>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</si>
  <si>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</si>
  <si>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</si>
  <si>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</si>
  <si>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</si>
  <si>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</si>
  <si>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</si>
  <si>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</si>
  <si>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</si>
  <si>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</si>
  <si>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</si>
  <si>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</si>
  <si>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</si>
  <si>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</si>
  <si>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</si>
  <si>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</si>
  <si>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</si>
  <si>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</si>
  <si>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</si>
  <si>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</si>
  <si>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</si>
  <si>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</si>
  <si>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</si>
  <si>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</si>
  <si>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</si>
  <si>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</si>
  <si>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</si>
  <si>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</si>
  <si>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</si>
  <si>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</si>
  <si>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</si>
  <si>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</si>
  <si>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</si>
  <si>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</si>
  <si>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</si>
  <si>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</si>
  <si>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</si>
  <si>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</si>
  <si>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</si>
  <si>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</si>
  <si>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</si>
  <si>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</si>
  <si>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</si>
  <si>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</si>
  <si>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</si>
  <si>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</si>
  <si>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</si>
  <si>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</si>
  <si>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</si>
  <si>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</si>
  <si>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</si>
  <si>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</si>
  <si>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</si>
  <si>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</si>
  <si>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</si>
  <si>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</si>
  <si>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</si>
  <si>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</si>
  <si>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</si>
  <si>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</si>
  <si>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</si>
  <si>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</si>
  <si>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</si>
  <si>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</si>
  <si>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</si>
  <si>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</si>
  <si>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</si>
  <si>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</si>
  <si>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</si>
  <si>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</si>
  <si>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</si>
  <si>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</si>
  <si>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</si>
  <si>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</si>
  <si>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</si>
  <si>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</si>
  <si>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</si>
  <si>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</si>
  <si>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</si>
  <si>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</si>
  <si>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</si>
  <si>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</si>
  <si>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</si>
  <si>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</si>
  <si>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</si>
  <si>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</si>
  <si>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</si>
  <si>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</si>
  <si>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</si>
  <si>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</si>
  <si>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</si>
  <si>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</si>
  <si>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</si>
  <si>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</si>
  <si>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</si>
  <si>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</si>
  <si>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</si>
  <si>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</si>
  <si>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</si>
  <si>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</si>
  <si>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</si>
  <si>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</si>
  <si>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</si>
  <si>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</si>
  <si>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</si>
  <si>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</si>
  <si>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</si>
  <si>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</si>
  <si>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</si>
  <si>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</si>
  <si>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</si>
  <si>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</si>
  <si>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</si>
  <si>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</si>
  <si>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</si>
  <si>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</si>
  <si>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</si>
  <si>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</si>
  <si>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</si>
  <si>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</si>
  <si>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</si>
  <si>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</si>
  <si>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</si>
  <si>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</si>
  <si>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</si>
  <si>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</si>
  <si>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</si>
  <si>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</si>
  <si>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</si>
  <si>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</si>
  <si>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</si>
  <si>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</si>
  <si>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</si>
  <si>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</si>
  <si>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</si>
  <si>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</si>
  <si>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</si>
  <si>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</si>
  <si>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</si>
  <si>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</si>
  <si>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</si>
  <si>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</si>
  <si>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</si>
  <si>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</si>
  <si>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</si>
  <si>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</si>
  <si>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</si>
  <si>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</si>
  <si>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</si>
  <si>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</si>
  <si>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</si>
  <si>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</si>
  <si>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</si>
  <si>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</si>
  <si>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</si>
  <si>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</si>
  <si>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</si>
  <si>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</si>
  <si>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</si>
  <si>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</si>
  <si>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</si>
  <si>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</si>
  <si>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</si>
  <si>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</si>
  <si>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</si>
  <si>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</si>
  <si>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</si>
  <si>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</si>
  <si>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</si>
  <si>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</si>
  <si>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</si>
  <si>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</si>
  <si>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</si>
  <si>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</si>
  <si>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</si>
  <si>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</si>
  <si>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</si>
  <si>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</si>
  <si>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</si>
  <si>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</si>
  <si>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</si>
  <si>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</si>
  <si>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</si>
  <si>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</si>
  <si>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</si>
  <si>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</si>
  <si>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</si>
  <si>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</si>
  <si>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</si>
  <si>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</si>
  <si>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</si>
  <si>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</si>
  <si>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</si>
  <si>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</si>
  <si>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</si>
  <si>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</si>
  <si>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</si>
  <si>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</si>
  <si>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</si>
  <si>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</si>
  <si>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</si>
  <si>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</si>
  <si>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</si>
  <si>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</si>
  <si>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</si>
  <si>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</si>
  <si>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</si>
  <si>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</si>
  <si>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</si>
  <si>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</si>
  <si>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</si>
  <si>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</si>
  <si>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</si>
  <si>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</si>
  <si>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</si>
  <si>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</si>
  <si>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</si>
  <si>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</si>
  <si>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</si>
  <si>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</si>
  <si>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</si>
  <si>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</si>
  <si>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</si>
  <si>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</si>
  <si>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</si>
  <si>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</si>
  <si>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</si>
  <si>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</si>
  <si>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</si>
  <si>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</si>
  <si>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</si>
  <si>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</si>
  <si>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</si>
  <si>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</si>
  <si>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</si>
  <si>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</si>
  <si>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</si>
  <si>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</si>
  <si>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</si>
  <si>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</si>
  <si>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</si>
  <si>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</si>
  <si>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</si>
  <si>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</si>
  <si>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</si>
  <si>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</si>
  <si>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</si>
  <si>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</si>
  <si>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</si>
  <si>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</si>
  <si>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</si>
  <si>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</si>
  <si>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</si>
  <si>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</si>
  <si>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</si>
  <si>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</si>
  <si>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</si>
  <si>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</si>
  <si>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</si>
  <si>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</si>
  <si>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</si>
  <si>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</si>
  <si>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</si>
  <si>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</si>
  <si>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</si>
  <si>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</si>
  <si>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</si>
  <si>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</si>
  <si>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</si>
  <si>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</si>
  <si>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</si>
  <si>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</si>
  <si>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</si>
  <si>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</si>
  <si>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</si>
  <si>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</si>
  <si>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</si>
  <si>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</si>
  <si>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</si>
  <si>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</si>
  <si>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</si>
  <si>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</si>
  <si>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</si>
  <si>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</si>
  <si>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</si>
  <si>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</si>
  <si>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</si>
  <si>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</si>
  <si>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</si>
  <si>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</si>
  <si>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</si>
  <si>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</si>
  <si>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</si>
  <si>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</si>
  <si>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</si>
  <si>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</si>
  <si>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</si>
  <si>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</si>
  <si>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</si>
  <si>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</si>
  <si>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</si>
  <si>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</si>
  <si>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</si>
  <si>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</si>
  <si>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</si>
  <si>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</si>
  <si>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</si>
  <si>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</si>
  <si>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</si>
  <si>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</si>
  <si>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</si>
  <si>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</si>
  <si>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</si>
  <si>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</si>
  <si>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</si>
  <si>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</si>
  <si>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</si>
  <si>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</si>
  <si>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</si>
  <si>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</si>
  <si>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</si>
  <si>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</si>
  <si>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</si>
  <si>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</si>
  <si>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</si>
  <si>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</si>
  <si>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</si>
  <si>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</si>
  <si>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</si>
  <si>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</si>
  <si>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</si>
  <si>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</si>
  <si>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</si>
  <si>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</si>
  <si>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</si>
  <si>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</si>
  <si>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</si>
  <si>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</si>
  <si>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</si>
  <si>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</si>
  <si>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</si>
  <si>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</si>
  <si>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</si>
  <si>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</si>
  <si>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</si>
  <si>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</si>
  <si>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</si>
  <si>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</si>
  <si>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</si>
  <si>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</si>
  <si>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</si>
  <si>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</si>
  <si>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</si>
  <si>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</si>
  <si>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</si>
  <si>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</si>
  <si>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</si>
  <si>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</si>
  <si>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</si>
  <si>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</si>
  <si>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</si>
  <si>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</si>
  <si>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</si>
  <si>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</si>
  <si>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</si>
  <si>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</si>
  <si>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</si>
  <si>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</si>
  <si>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</si>
  <si>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</si>
  <si>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</si>
  <si>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</si>
  <si>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</si>
  <si>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</si>
  <si>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</si>
  <si>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</si>
  <si>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</si>
  <si>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</si>
  <si>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</si>
  <si>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</si>
  <si>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</si>
  <si>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</si>
  <si>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</si>
  <si>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</si>
  <si>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</si>
  <si>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</si>
  <si>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</si>
  <si>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</si>
  <si>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</si>
  <si>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</si>
  <si>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</si>
  <si>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</si>
  <si>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</si>
  <si>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</si>
  <si>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</si>
  <si>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</si>
  <si>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</si>
  <si>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</si>
  <si>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</si>
  <si>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</si>
  <si>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</si>
  <si>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</si>
  <si>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</si>
  <si>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</si>
  <si>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</si>
  <si>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</si>
  <si>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</si>
  <si>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</si>
  <si>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</si>
  <si>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</si>
  <si>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</si>
  <si>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</si>
  <si>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</si>
  <si>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</si>
  <si>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</si>
  <si>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</si>
  <si>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</si>
  <si>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</si>
  <si>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</si>
  <si>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</si>
  <si>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</si>
  <si>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</si>
  <si>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</si>
  <si>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</si>
  <si>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</si>
  <si>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</si>
  <si>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</si>
  <si>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</si>
  <si>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</si>
  <si>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</si>
  <si>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</si>
  <si>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</si>
  <si>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</si>
  <si>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</si>
  <si>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</si>
  <si>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</si>
  <si>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</si>
  <si>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</si>
  <si>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</si>
  <si>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</si>
  <si>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</si>
  <si>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</si>
  <si>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</si>
  <si>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</si>
  <si>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</si>
  <si>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</si>
  <si>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</si>
  <si>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</si>
  <si>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</si>
  <si>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</si>
  <si>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</si>
  <si>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</si>
  <si>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</si>
  <si>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</si>
  <si>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</si>
  <si>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</si>
  <si>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</si>
  <si>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</si>
  <si>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</si>
  <si>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</si>
  <si>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</si>
  <si>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</si>
  <si>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</si>
  <si>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</si>
  <si>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</si>
  <si>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</si>
  <si>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</si>
  <si>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</si>
  <si>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</si>
  <si>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</si>
  <si>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</si>
  <si>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</si>
  <si>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</si>
  <si>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</si>
  <si>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</si>
  <si>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</si>
  <si>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</si>
  <si>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</si>
  <si>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</si>
  <si>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</si>
  <si>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</si>
  <si>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</si>
  <si>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</si>
  <si>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</si>
  <si>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</si>
  <si>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</si>
  <si>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</si>
  <si>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</si>
  <si>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</si>
  <si>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</si>
  <si>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</si>
  <si>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</si>
  <si>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</si>
  <si>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</si>
  <si>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</si>
  <si>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</si>
  <si>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</si>
  <si>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</si>
  <si>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</si>
  <si>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</si>
  <si>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</si>
  <si>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</si>
  <si>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</si>
  <si>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</si>
  <si>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</si>
  <si>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</si>
  <si>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</si>
  <si>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</si>
  <si>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</si>
  <si>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</si>
  <si>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</si>
  <si>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</si>
  <si>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</si>
  <si>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</si>
  <si>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</si>
  <si>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</si>
  <si>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</si>
  <si>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</si>
  <si>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</si>
  <si>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</si>
  <si>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</si>
  <si>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</si>
  <si>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</si>
  <si>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</si>
  <si>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</si>
  <si>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</si>
  <si>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</si>
  <si>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</si>
  <si>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</si>
  <si>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</si>
  <si>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</si>
  <si>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</si>
  <si>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</si>
  <si>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</si>
  <si>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</si>
  <si>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</si>
  <si>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</si>
  <si>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</si>
  <si>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</si>
  <si>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</si>
  <si>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</si>
  <si>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</si>
  <si>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</si>
  <si>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</si>
  <si>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</si>
  <si>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</si>
  <si>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</si>
  <si>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</si>
  <si>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</si>
  <si>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</si>
  <si>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</si>
  <si>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</si>
  <si>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</si>
  <si>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</si>
  <si>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</si>
  <si>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</si>
  <si>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</si>
  <si>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</si>
  <si>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</si>
  <si>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</si>
  <si>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</si>
  <si>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</si>
  <si>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</si>
  <si>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</si>
  <si>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</si>
  <si>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</si>
  <si>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</si>
  <si>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</si>
  <si>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</si>
  <si>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</si>
  <si>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</si>
  <si>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</si>
  <si>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</si>
  <si>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</si>
  <si>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</si>
  <si>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</si>
  <si>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</si>
  <si>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</si>
  <si>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</si>
  <si>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</si>
  <si>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</si>
  <si>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</si>
  <si>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</si>
  <si>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</si>
  <si>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</si>
  <si>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</si>
  <si>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</si>
  <si>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</si>
  <si>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</si>
  <si>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</si>
  <si>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</si>
  <si>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</si>
  <si>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</si>
  <si>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</si>
  <si>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</si>
  <si>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</si>
  <si>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</si>
  <si>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</si>
  <si>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</si>
  <si>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</si>
  <si>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</si>
  <si>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</si>
  <si>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</si>
  <si>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</si>
  <si>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</si>
  <si>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</si>
  <si>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</si>
  <si>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</si>
  <si>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</si>
  <si>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</si>
  <si>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</si>
  <si>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</si>
  <si>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</si>
  <si>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</si>
  <si>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</si>
  <si>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</si>
  <si>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</si>
  <si>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</si>
  <si>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</si>
  <si>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</si>
  <si>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</si>
  <si>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</si>
  <si>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</si>
  <si>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</si>
  <si>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</si>
  <si>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</si>
  <si>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</si>
  <si>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</si>
  <si>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</si>
  <si>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</si>
  <si>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</si>
  <si>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</si>
  <si>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</si>
  <si>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</si>
  <si>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</si>
  <si>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</si>
  <si>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</si>
  <si>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</si>
  <si>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</si>
  <si>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</si>
  <si>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</si>
  <si>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</si>
  <si>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</si>
  <si>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</si>
  <si>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</si>
  <si>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</si>
  <si>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</si>
  <si>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</si>
  <si>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</si>
  <si>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</si>
  <si>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</si>
  <si>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</si>
  <si>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</si>
  <si>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</si>
  <si>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</si>
  <si>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</si>
  <si>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</si>
  <si>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</si>
  <si>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</si>
  <si>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</si>
  <si>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</si>
  <si>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</si>
  <si>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</si>
  <si>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</si>
  <si>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</si>
  <si>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</si>
  <si>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</si>
  <si>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</si>
  <si>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</si>
  <si>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</si>
  <si>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</si>
  <si>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</si>
  <si>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</si>
  <si>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</si>
  <si>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</si>
  <si>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</si>
  <si>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</si>
  <si>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</si>
  <si>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</si>
  <si>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</si>
  <si>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</si>
  <si>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</si>
  <si>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</si>
  <si>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</si>
  <si>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</si>
  <si>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</si>
  <si>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</si>
  <si>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</si>
  <si>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</si>
  <si>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</si>
  <si>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</si>
  <si>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</si>
  <si>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</si>
  <si>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</si>
  <si>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</si>
  <si>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</si>
  <si>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</si>
  <si>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</si>
  <si>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</si>
  <si>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</si>
  <si>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</si>
  <si>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</si>
  <si>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</si>
  <si>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</si>
  <si>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</si>
  <si>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</si>
  <si>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</si>
  <si>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</si>
  <si>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</si>
  <si>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</si>
  <si>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</si>
  <si>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</si>
  <si>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</si>
  <si>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</si>
  <si>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</si>
  <si>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</si>
  <si>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</si>
  <si>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</si>
  <si>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</si>
  <si>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</si>
  <si>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</si>
  <si>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</si>
  <si>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</si>
  <si>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</si>
  <si>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</si>
  <si>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</si>
  <si>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</si>
  <si>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</si>
  <si>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</si>
  <si>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</si>
  <si>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</si>
  <si>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</si>
  <si>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</si>
  <si>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</si>
  <si>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</si>
  <si>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</si>
  <si>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</si>
  <si>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</si>
  <si>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</si>
  <si>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</si>
  <si>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</si>
  <si>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</si>
  <si>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</si>
  <si>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</si>
  <si>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</si>
  <si>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</si>
  <si>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</si>
  <si>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</si>
  <si>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</si>
  <si>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</si>
  <si>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</si>
  <si>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</si>
  <si>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</si>
  <si>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</si>
  <si>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</si>
  <si>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</si>
  <si>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</si>
  <si>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</si>
  <si>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</si>
  <si>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</si>
  <si>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</si>
  <si>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</si>
  <si>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</si>
  <si>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</si>
  <si>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</si>
  <si>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</si>
  <si>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</si>
  <si>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</si>
  <si>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</si>
  <si>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</si>
  <si>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</si>
  <si>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</si>
  <si>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</si>
  <si>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</si>
  <si>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</si>
  <si>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</si>
  <si>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</si>
  <si>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</si>
  <si>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</si>
  <si>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</si>
  <si>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</si>
  <si>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</si>
  <si>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</si>
  <si>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</si>
  <si>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</si>
  <si>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</si>
  <si>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</si>
  <si>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</si>
  <si>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</si>
  <si>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</si>
  <si>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</si>
  <si>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</si>
  <si>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</si>
  <si>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</si>
  <si>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</si>
  <si>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</si>
  <si>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</si>
  <si>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</si>
  <si>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</si>
  <si>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</si>
  <si>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</si>
  <si>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</si>
  <si>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</si>
  <si>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</si>
  <si>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</si>
  <si>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</si>
  <si>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</si>
  <si>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</si>
  <si>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</si>
  <si>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</si>
  <si>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</si>
  <si>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</si>
  <si>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</si>
  <si>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</si>
  <si>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</si>
  <si>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</si>
  <si>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</si>
  <si>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</si>
  <si>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</si>
  <si>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</si>
  <si>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</si>
  <si>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</si>
  <si>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</si>
  <si>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</si>
  <si>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</si>
  <si>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</si>
  <si>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</si>
  <si>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</si>
  <si>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</si>
  <si>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</si>
  <si>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</si>
  <si>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</si>
  <si>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</si>
  <si>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</si>
  <si>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</si>
  <si>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</si>
  <si>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</si>
  <si>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</si>
  <si>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</si>
  <si>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</si>
  <si>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</si>
  <si>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</si>
  <si>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</si>
  <si>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</si>
  <si>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</si>
  <si>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</si>
  <si>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</si>
  <si>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</si>
  <si>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</si>
  <si>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</si>
  <si>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</si>
  <si>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</si>
  <si>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</si>
  <si>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</si>
  <si>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</si>
  <si>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</si>
  <si>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</si>
  <si>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</si>
  <si>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</si>
  <si>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</si>
  <si>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</si>
  <si>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</si>
  <si>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</si>
  <si>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</si>
  <si>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</si>
  <si>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</si>
  <si>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</si>
  <si>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</si>
  <si>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</si>
  <si>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</si>
  <si>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</si>
  <si>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</si>
  <si>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</si>
  <si>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</si>
  <si>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</si>
  <si>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</si>
  <si>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</si>
  <si>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</si>
  <si>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</si>
  <si>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</si>
  <si>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</si>
  <si>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</si>
  <si>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</si>
  <si>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</si>
  <si>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</si>
  <si>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</si>
  <si>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</si>
  <si>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</si>
  <si>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</si>
  <si>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</si>
  <si>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</si>
  <si>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</si>
  <si>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</si>
  <si>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</si>
  <si>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</si>
  <si>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</si>
  <si>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</si>
  <si>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</si>
  <si>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</si>
  <si>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</si>
  <si>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</si>
  <si>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</si>
  <si>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</si>
  <si>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</si>
  <si>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</si>
  <si>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</si>
  <si>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</si>
  <si>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</si>
  <si>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</si>
  <si>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</si>
  <si>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</si>
  <si>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</si>
  <si>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</si>
  <si>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</si>
  <si>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</si>
  <si>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</si>
  <si>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</si>
  <si>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</si>
  <si>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</si>
  <si>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</si>
  <si>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</si>
  <si>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</si>
  <si>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</si>
  <si>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</si>
  <si>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</si>
  <si>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</si>
  <si>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</si>
  <si>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</si>
  <si>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</si>
  <si>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</si>
  <si>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</si>
  <si>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</si>
  <si>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</si>
  <si>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</si>
  <si>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</si>
  <si>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</si>
  <si>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</si>
  <si>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</si>
  <si>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</si>
  <si>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</si>
  <si>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</si>
  <si>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</si>
  <si>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</si>
  <si>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</si>
  <si>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</si>
  <si>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</si>
  <si>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</si>
  <si>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</si>
  <si>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</si>
  <si>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</si>
  <si>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</si>
  <si>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</si>
  <si>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</si>
  <si>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</si>
  <si>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</si>
  <si>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</si>
  <si>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</si>
  <si>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</si>
  <si>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</si>
  <si>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</si>
  <si>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</si>
  <si>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</si>
  <si>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</si>
  <si>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</si>
  <si>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</si>
  <si>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</si>
  <si>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</si>
  <si>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</si>
  <si>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</si>
  <si>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</si>
  <si>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</si>
  <si>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</si>
  <si>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</si>
  <si>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</si>
  <si>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</si>
  <si>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</si>
  <si>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</si>
  <si>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</si>
  <si>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</si>
  <si>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</si>
  <si>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</si>
  <si>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</si>
  <si>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</si>
  <si>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</si>
  <si>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</si>
  <si>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</si>
  <si>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</si>
  <si>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</si>
  <si>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</si>
  <si>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</si>
  <si>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</si>
  <si>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</si>
  <si>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</si>
  <si>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</si>
  <si>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</si>
  <si>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</si>
  <si>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</si>
  <si>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</si>
  <si>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</si>
  <si>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</si>
  <si>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</si>
  <si>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</si>
  <si>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</si>
  <si>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</si>
  <si>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</si>
  <si>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</si>
  <si>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</si>
  <si>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</si>
  <si>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</si>
  <si>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</si>
  <si>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</si>
  <si>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</si>
  <si>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</si>
  <si>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</si>
  <si>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</si>
  <si>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</si>
  <si>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</si>
  <si>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</si>
  <si>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</si>
  <si>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</si>
  <si>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</si>
  <si>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</si>
  <si>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</si>
  <si>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</si>
  <si>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</si>
  <si>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</si>
  <si>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</si>
  <si>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</si>
  <si>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</si>
  <si>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</si>
  <si>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</si>
  <si>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</si>
  <si>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</si>
  <si>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</si>
  <si>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</si>
  <si>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</si>
  <si>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</si>
  <si>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</si>
  <si>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</si>
  <si>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</si>
  <si>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</si>
  <si>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</si>
  <si>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</si>
  <si>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</si>
  <si>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</si>
  <si>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</si>
  <si>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</si>
  <si>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</si>
  <si>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</si>
  <si>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</si>
  <si>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</si>
  <si>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</si>
  <si>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</si>
  <si>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</si>
  <si>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</si>
  <si>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</si>
  <si>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</si>
  <si>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</si>
  <si>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</si>
  <si>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</si>
  <si>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</si>
  <si>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</si>
  <si>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</si>
  <si>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</si>
  <si>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</si>
  <si>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</si>
  <si>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</si>
  <si>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</si>
  <si>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</si>
  <si>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</si>
  <si>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</si>
  <si>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</si>
  <si>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</si>
  <si>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</si>
  <si>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</si>
  <si>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</si>
  <si>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</si>
  <si>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</si>
  <si>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</si>
  <si>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</si>
  <si>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</si>
  <si>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</si>
  <si>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</si>
  <si>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</si>
  <si>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</si>
  <si>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</si>
  <si>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</si>
  <si>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</si>
  <si>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</si>
  <si>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</si>
  <si>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</si>
  <si>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</si>
  <si>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</si>
  <si>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</si>
  <si>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</si>
  <si>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</si>
  <si>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</si>
  <si>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</si>
  <si>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</si>
  <si>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</si>
  <si>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</si>
  <si>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</si>
  <si>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</si>
  <si>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</si>
  <si>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</si>
  <si>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</si>
  <si>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</si>
  <si>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</si>
  <si>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</si>
  <si>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</si>
  <si>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</si>
  <si>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</si>
  <si>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</si>
  <si>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</si>
  <si>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</si>
  <si>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</si>
  <si>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</si>
  <si>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</si>
  <si>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</si>
  <si>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</si>
  <si>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</si>
  <si>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</si>
  <si>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</si>
  <si>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</si>
  <si>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</si>
  <si>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</si>
  <si>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</si>
  <si>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</si>
  <si>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</si>
  <si>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</si>
  <si>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</si>
  <si>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</si>
  <si>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</si>
  <si>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</si>
  <si>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</si>
  <si>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</si>
  <si>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</si>
  <si>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</si>
  <si>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</si>
  <si>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</si>
  <si>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</si>
  <si>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</si>
  <si>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</si>
  <si>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</si>
  <si>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</si>
  <si>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</si>
  <si>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</si>
  <si>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</si>
  <si>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</si>
  <si>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</si>
  <si>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</si>
  <si>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</si>
  <si>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</si>
  <si>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</si>
  <si>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</si>
  <si>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</si>
  <si>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</si>
  <si>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</si>
  <si>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</si>
  <si>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</si>
  <si>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</si>
  <si>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</si>
  <si>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</si>
  <si>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</si>
  <si>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</si>
  <si>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</si>
  <si>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</si>
  <si>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</si>
  <si>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</si>
  <si>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</si>
  <si>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</si>
  <si>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</si>
  <si>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</si>
  <si>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</si>
  <si>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</si>
  <si>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</si>
  <si>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</si>
  <si>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</si>
  <si>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</si>
  <si>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</si>
  <si>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</si>
  <si>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</si>
  <si>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</si>
  <si>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</si>
  <si>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</si>
  <si>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</si>
  <si>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</si>
  <si>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</si>
  <si>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</si>
  <si>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</si>
  <si>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</si>
  <si>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</si>
  <si>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</si>
  <si>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</si>
  <si>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</si>
  <si>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</si>
  <si>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</si>
  <si>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</si>
  <si>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</si>
  <si>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</si>
  <si>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</si>
  <si>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</si>
  <si>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</si>
  <si>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</si>
  <si>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</si>
  <si>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</si>
  <si>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</si>
  <si>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</si>
  <si>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</si>
  <si>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</si>
  <si>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</si>
  <si>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</si>
  <si>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</si>
  <si>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</si>
  <si>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</si>
  <si>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</si>
  <si>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</si>
  <si>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</si>
  <si>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</si>
  <si>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</si>
  <si>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</si>
  <si>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</si>
  <si>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</si>
  <si>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</si>
  <si>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</si>
  <si>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</si>
  <si>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</si>
  <si>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</si>
  <si>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</si>
  <si>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</si>
  <si>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</si>
  <si>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</si>
  <si>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</si>
  <si>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</si>
  <si>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</si>
  <si>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</si>
  <si>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</si>
  <si>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</si>
  <si>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</si>
  <si>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</si>
  <si>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</si>
  <si>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</si>
  <si>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</si>
  <si>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</si>
  <si>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</si>
  <si>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</si>
  <si>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</si>
  <si>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</si>
  <si>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</si>
  <si>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</si>
  <si>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</si>
  <si>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</si>
  <si>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</si>
  <si>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</si>
  <si>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</si>
  <si>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</si>
  <si>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</si>
  <si>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</si>
  <si>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</si>
  <si>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</si>
  <si>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</si>
  <si>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</si>
  <si>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</si>
  <si>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</si>
  <si>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</si>
  <si>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</si>
  <si>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</si>
  <si>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</si>
  <si>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</si>
  <si>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</si>
  <si>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</si>
  <si>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</si>
  <si>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</si>
  <si>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</si>
  <si>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</si>
  <si>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</si>
  <si>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</si>
  <si>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</si>
  <si>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</si>
  <si>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</si>
  <si>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</si>
  <si>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</si>
  <si>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</si>
  <si>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</si>
  <si>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</si>
  <si>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</si>
  <si>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</si>
  <si>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</si>
  <si>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</si>
  <si>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</si>
  <si>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</si>
  <si>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</si>
  <si>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</si>
  <si>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</si>
  <si>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</si>
  <si>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</si>
  <si>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</si>
  <si>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</si>
  <si>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</si>
  <si>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</si>
  <si>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</si>
  <si>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</si>
  <si>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</si>
  <si>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</si>
  <si>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</si>
  <si>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</si>
  <si>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</si>
  <si>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</si>
  <si>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</si>
  <si>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</si>
  <si>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</si>
  <si>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</si>
  <si>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</si>
  <si>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</si>
  <si>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</si>
  <si>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</si>
  <si>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</si>
  <si>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</si>
  <si>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</si>
  <si>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</si>
  <si>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</si>
  <si>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</si>
  <si>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</si>
  <si>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</si>
  <si>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</si>
  <si>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</si>
  <si>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</si>
  <si>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</si>
  <si>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</si>
  <si>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</si>
  <si>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</si>
  <si>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</si>
  <si>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</si>
  <si>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</si>
  <si>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</si>
  <si>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</si>
  <si>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</si>
  <si>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</si>
  <si>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</si>
  <si>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</si>
  <si>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</si>
  <si>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</si>
  <si>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</si>
  <si>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</si>
  <si>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</si>
  <si>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</si>
  <si>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</si>
  <si>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</si>
  <si>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</si>
  <si>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</si>
  <si>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</si>
  <si>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</si>
  <si>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</si>
  <si>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</si>
  <si>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</si>
  <si>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</si>
  <si>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</si>
  <si>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</si>
  <si>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</si>
  <si>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</si>
  <si>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</si>
  <si>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</si>
  <si>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</si>
  <si>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</si>
  <si>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</si>
  <si>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</si>
  <si>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</si>
  <si>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</si>
  <si>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</si>
  <si>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</si>
  <si>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</si>
  <si>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</si>
  <si>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</si>
  <si>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</si>
  <si>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</si>
  <si>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</si>
  <si>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</si>
  <si>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</si>
  <si>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</si>
  <si>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</si>
  <si>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</si>
  <si>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</si>
  <si>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</si>
  <si>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</si>
  <si>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</si>
  <si>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</si>
  <si>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</si>
  <si>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</si>
  <si>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</si>
  <si>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</si>
  <si>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</si>
  <si>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</si>
  <si>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</si>
  <si>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</si>
  <si>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</si>
  <si>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</si>
  <si>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</si>
  <si>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</si>
  <si>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</si>
  <si>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</si>
  <si>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</si>
  <si>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</si>
  <si>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</si>
  <si>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</si>
  <si>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</si>
  <si>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</si>
  <si>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</si>
  <si>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</si>
  <si>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</si>
  <si>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</si>
  <si>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</si>
  <si>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</si>
  <si>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</si>
  <si>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</si>
  <si>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</si>
  <si>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</si>
  <si>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</si>
  <si>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</si>
  <si>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</si>
  <si>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</si>
  <si>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</si>
  <si>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</si>
  <si>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</si>
  <si>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</si>
  <si>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</si>
  <si>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</si>
  <si>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</si>
  <si>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</si>
  <si>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</si>
  <si>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</si>
  <si>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</si>
  <si>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</si>
  <si>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</si>
  <si>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</si>
  <si>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</si>
  <si>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</si>
  <si>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</si>
  <si>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</si>
  <si>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</si>
  <si>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</si>
  <si>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</si>
  <si>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</si>
  <si>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</si>
  <si>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</si>
  <si>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</si>
  <si>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</si>
  <si>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</si>
  <si>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</si>
  <si>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</si>
  <si>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</si>
  <si>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</si>
  <si>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</si>
  <si>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</si>
  <si>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</si>
  <si>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</si>
  <si>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</si>
  <si>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</si>
  <si>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</si>
  <si>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</si>
  <si>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</si>
  <si>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</si>
  <si>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</si>
  <si>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</si>
  <si>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</si>
  <si>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</si>
  <si>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</si>
  <si>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</si>
  <si>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</si>
  <si>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</si>
  <si>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</si>
  <si>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</si>
  <si>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</si>
  <si>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</si>
  <si>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</si>
  <si>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</si>
  <si>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</si>
  <si>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</si>
  <si>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</si>
  <si>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</si>
  <si>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</si>
  <si>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</si>
  <si>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</si>
  <si>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</si>
  <si>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</si>
  <si>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</si>
  <si>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</si>
  <si>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</si>
  <si>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</si>
  <si>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</si>
  <si>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</si>
  <si>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</si>
  <si>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</si>
  <si>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</si>
  <si>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</si>
  <si>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</si>
  <si>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</si>
  <si>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</si>
  <si>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</si>
  <si>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</si>
  <si>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</si>
  <si>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</si>
  <si>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</si>
  <si>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</si>
  <si>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</si>
  <si>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</si>
  <si>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</si>
  <si>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</si>
  <si>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</si>
  <si>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</si>
  <si>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</si>
  <si>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</si>
  <si>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</si>
  <si>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</si>
  <si>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</si>
  <si>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</si>
  <si>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</si>
  <si>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</si>
  <si>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</si>
  <si>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</si>
  <si>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</si>
  <si>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</si>
  <si>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</si>
  <si>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</si>
  <si>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</si>
  <si>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</si>
  <si>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</si>
  <si>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</si>
  <si>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</si>
  <si>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</si>
  <si>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</si>
  <si>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</si>
  <si>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</si>
  <si>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</si>
  <si>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</si>
  <si>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</si>
  <si>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</si>
  <si>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</si>
  <si>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</si>
  <si>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</si>
  <si>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</si>
  <si>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</si>
  <si>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</si>
  <si>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</si>
  <si>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</si>
  <si>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</si>
  <si>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</si>
  <si>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</si>
  <si>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</si>
  <si>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</si>
  <si>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</si>
  <si>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</si>
  <si>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</si>
  <si>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</si>
  <si>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</si>
  <si>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</si>
  <si>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</si>
  <si>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</si>
  <si>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</si>
  <si>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</si>
  <si>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</si>
  <si>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</si>
  <si>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</si>
  <si>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</si>
  <si>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</si>
  <si>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</si>
  <si>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</si>
  <si>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</si>
  <si>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</si>
  <si>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</si>
  <si>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</si>
  <si>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</si>
  <si>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</si>
  <si>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</si>
  <si>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</si>
  <si>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</si>
  <si>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</si>
  <si>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</si>
  <si>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</si>
  <si>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</si>
  <si>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</si>
  <si>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</si>
  <si>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</si>
  <si>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</si>
  <si>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</si>
  <si>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</si>
  <si>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</si>
  <si>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</si>
  <si>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</si>
  <si>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</si>
  <si>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</si>
  <si>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</si>
  <si>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</si>
  <si>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</si>
  <si>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</si>
  <si>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</si>
  <si>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</si>
  <si>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</si>
  <si>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</si>
  <si>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</si>
  <si>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</si>
  <si>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</si>
  <si>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</si>
  <si>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</si>
  <si>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</si>
  <si>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</si>
  <si>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</si>
  <si>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</si>
  <si>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</si>
  <si>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</si>
  <si>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</si>
  <si>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</si>
  <si>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</si>
  <si>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</si>
  <si>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</si>
  <si>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</si>
  <si>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</si>
  <si>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</si>
  <si>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</si>
  <si>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</si>
  <si>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</si>
  <si>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</si>
  <si>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</si>
  <si>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</si>
  <si>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</si>
  <si>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</si>
  <si>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</si>
  <si>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</si>
  <si>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</si>
  <si>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</si>
  <si>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</si>
  <si>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</si>
  <si>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</si>
  <si>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</si>
  <si>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</si>
  <si>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</si>
  <si>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</si>
  <si>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</si>
  <si>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</si>
  <si>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</si>
  <si>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</si>
  <si>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</si>
  <si>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</si>
  <si>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</si>
  <si>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</si>
  <si>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</si>
  <si>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</si>
  <si>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</si>
  <si>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</si>
  <si>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</si>
  <si>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</si>
  <si>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</si>
  <si>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</si>
  <si>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</si>
  <si>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</si>
  <si>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</si>
  <si>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</si>
  <si>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</si>
  <si>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</si>
  <si>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</si>
  <si>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</si>
  <si>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</si>
  <si>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</si>
  <si>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</si>
  <si>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</si>
  <si>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</si>
  <si>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</si>
  <si>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</si>
  <si>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</si>
  <si>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</si>
  <si>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</si>
  <si>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</si>
  <si>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</si>
  <si>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</si>
  <si>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</si>
  <si>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</si>
  <si>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</si>
  <si>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</si>
  <si>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</si>
  <si>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</si>
  <si>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</si>
  <si>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</si>
  <si>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</si>
  <si>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</si>
  <si>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</si>
  <si>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</si>
  <si>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</si>
  <si>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</si>
  <si>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</si>
  <si>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</si>
  <si>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</si>
  <si>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</si>
  <si>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</si>
  <si>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</si>
  <si>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</si>
  <si>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</si>
  <si>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</si>
  <si>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</si>
  <si>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</si>
  <si>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</si>
  <si>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</si>
  <si>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</si>
  <si>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</si>
  <si>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</si>
  <si>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</si>
  <si>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</si>
  <si>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</si>
  <si>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</si>
  <si>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</si>
  <si>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</si>
  <si>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</si>
  <si>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</si>
  <si>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</si>
  <si>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</si>
  <si>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</si>
  <si>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</si>
  <si>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</si>
  <si>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</si>
  <si>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</si>
  <si>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</si>
  <si>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</si>
  <si>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</si>
  <si>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</si>
  <si>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</si>
  <si>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</si>
  <si>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</si>
  <si>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</si>
  <si>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</si>
  <si>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</si>
  <si>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</si>
  <si>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</si>
  <si>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</si>
  <si>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</si>
  <si>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</si>
  <si>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</si>
  <si>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</si>
  <si>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</si>
  <si>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</si>
  <si>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</si>
  <si>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</si>
  <si>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</si>
  <si>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</si>
  <si>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</si>
  <si>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</si>
  <si>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</si>
  <si>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</si>
  <si>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</si>
  <si>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</si>
  <si>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</si>
  <si>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</si>
  <si>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</si>
  <si>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</si>
  <si>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</si>
  <si>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</si>
  <si>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</si>
  <si>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</si>
  <si>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</si>
  <si>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</si>
  <si>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</si>
  <si>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</si>
  <si>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</si>
  <si>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</si>
  <si>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</si>
  <si>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</si>
  <si>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</si>
  <si>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</si>
  <si>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</si>
  <si>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</si>
  <si>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</si>
  <si>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</si>
  <si>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</si>
  <si>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</si>
  <si>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</si>
  <si>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</si>
  <si>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</si>
  <si>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</si>
  <si>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</si>
  <si>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</si>
  <si>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</si>
  <si>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</si>
  <si>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</si>
  <si>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</si>
  <si>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</si>
  <si>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</si>
  <si>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</si>
  <si>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</si>
  <si>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</si>
  <si>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</si>
  <si>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</si>
  <si>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</si>
  <si>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</si>
  <si>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</si>
  <si>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</si>
  <si>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</si>
  <si>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</si>
  <si>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</si>
  <si>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</si>
  <si>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</si>
  <si>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</si>
  <si>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</si>
  <si>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</si>
  <si>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</si>
  <si>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</si>
  <si>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</si>
  <si>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</si>
  <si>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</si>
  <si>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</si>
  <si>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</si>
  <si>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</si>
  <si>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</si>
  <si>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</si>
  <si>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</si>
  <si>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</si>
  <si>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</si>
  <si>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</si>
  <si>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</si>
  <si>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</si>
  <si>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</si>
  <si>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</si>
  <si>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</si>
  <si>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</si>
  <si>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</si>
  <si>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</si>
  <si>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</si>
  <si>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</si>
  <si>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</si>
  <si>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</si>
  <si>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</si>
  <si>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</si>
  <si>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</si>
  <si>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</si>
  <si>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</si>
  <si>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</si>
  <si>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</si>
  <si>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</si>
  <si>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</si>
  <si>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</si>
  <si>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</si>
  <si>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</si>
  <si>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</si>
  <si>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</si>
  <si>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</si>
  <si>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</si>
  <si>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</si>
  <si>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</si>
  <si>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</si>
  <si>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</si>
  <si>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</si>
  <si>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</si>
  <si>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</si>
  <si>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</si>
  <si>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</si>
  <si>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</si>
  <si>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</si>
  <si>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</si>
  <si>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</si>
  <si>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</si>
  <si>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</si>
  <si>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</si>
  <si>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</si>
  <si>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</si>
  <si>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</si>
  <si>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</si>
  <si>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</si>
  <si>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</si>
  <si>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</si>
  <si>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</si>
  <si>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</si>
  <si>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</si>
  <si>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</si>
  <si>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</si>
  <si>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</si>
  <si>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</si>
  <si>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</si>
  <si>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</si>
  <si>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</si>
  <si>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</si>
  <si>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</si>
  <si>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</si>
  <si>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</si>
  <si>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</si>
  <si>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</si>
  <si>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</si>
  <si>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</si>
  <si>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</si>
  <si>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</si>
  <si>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</si>
  <si>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</si>
  <si>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</si>
  <si>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</si>
  <si>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</si>
  <si>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</si>
  <si>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</si>
  <si>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</si>
  <si>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</si>
  <si>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</si>
  <si>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</si>
  <si>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</si>
  <si>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</si>
  <si>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</si>
  <si>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</si>
  <si>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</si>
  <si>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</si>
  <si>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</si>
  <si>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</si>
  <si>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</si>
  <si>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</si>
  <si>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</si>
  <si>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</si>
  <si>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</si>
  <si>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</si>
  <si>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</si>
  <si>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</si>
  <si>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</si>
  <si>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</si>
  <si>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</si>
  <si>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</si>
  <si>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</si>
  <si>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</si>
  <si>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</si>
  <si>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</si>
  <si>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</si>
  <si>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</si>
  <si>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</si>
  <si>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</si>
  <si>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</si>
  <si>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</si>
  <si>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</si>
  <si>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</si>
  <si>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</si>
  <si>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</si>
  <si>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</si>
  <si>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</si>
  <si>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</si>
  <si>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</si>
  <si>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</si>
  <si>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</si>
  <si>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</si>
  <si>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</si>
  <si>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</si>
  <si>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</si>
  <si>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</si>
  <si>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</si>
  <si>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</si>
  <si>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</si>
  <si>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</si>
  <si>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</si>
  <si>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</si>
  <si>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</si>
  <si>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</si>
  <si>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</si>
  <si>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</si>
  <si>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</si>
  <si>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</si>
  <si>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</si>
  <si>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</si>
  <si>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</si>
  <si>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</si>
  <si>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</si>
  <si>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</si>
  <si>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</si>
  <si>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</si>
  <si>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</si>
  <si>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</si>
  <si>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</si>
  <si>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</si>
  <si>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</si>
  <si>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</si>
  <si>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</si>
  <si>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</si>
  <si>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</si>
  <si>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</si>
  <si>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</si>
  <si>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</si>
  <si>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</si>
  <si>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</si>
  <si>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</si>
  <si>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</si>
  <si>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</si>
  <si>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</si>
  <si>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</si>
  <si>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</si>
  <si>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</si>
  <si>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</si>
  <si>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</si>
  <si>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</si>
  <si>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</si>
  <si>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</si>
  <si>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</si>
  <si>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</si>
  <si>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</si>
  <si>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</si>
  <si>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</si>
  <si>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</si>
  <si>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</si>
  <si>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</si>
  <si>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</si>
  <si>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</si>
  <si>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</si>
  <si>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</si>
  <si>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</si>
  <si>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</si>
  <si>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</si>
  <si>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</si>
  <si>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</si>
  <si>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</si>
  <si>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</si>
  <si>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</si>
  <si>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</si>
  <si>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</si>
  <si>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</si>
  <si>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</si>
  <si>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</si>
  <si>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</si>
  <si>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</si>
  <si>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</si>
  <si>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</si>
  <si>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</si>
  <si>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</si>
  <si>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</si>
  <si>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</si>
  <si>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</si>
  <si>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</si>
  <si>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</si>
  <si>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</si>
  <si>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</si>
  <si>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</si>
  <si>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</si>
  <si>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</si>
  <si>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</si>
  <si>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</si>
  <si>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</si>
  <si>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</si>
  <si>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</si>
  <si>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</si>
  <si>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</si>
  <si>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</si>
  <si>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</si>
  <si>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</si>
  <si>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</si>
  <si>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</si>
  <si>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</si>
  <si>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</si>
  <si>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</si>
  <si>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</si>
  <si>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</si>
  <si>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</si>
  <si>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</si>
  <si>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</si>
  <si>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</si>
  <si>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</si>
  <si>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</si>
  <si>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</si>
  <si>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</si>
  <si>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</si>
  <si>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</si>
  <si>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</si>
  <si>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</si>
  <si>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</si>
  <si>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</si>
  <si>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</si>
  <si>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</si>
  <si>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</si>
  <si>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</si>
  <si>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</si>
  <si>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</si>
  <si>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</si>
  <si>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</si>
  <si>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</si>
  <si>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</si>
  <si>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</si>
  <si>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</si>
  <si>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</si>
  <si>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</si>
  <si>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</si>
  <si>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</si>
  <si>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</si>
  <si>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</si>
  <si>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</si>
  <si>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</si>
  <si>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</si>
  <si>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</si>
  <si>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</si>
  <si>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</si>
  <si>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</si>
  <si>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</si>
  <si>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</si>
  <si>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</si>
  <si>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</si>
  <si>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</si>
  <si>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</si>
  <si>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</si>
  <si>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</si>
  <si>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</si>
  <si>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</si>
  <si>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</si>
  <si>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</si>
  <si>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</si>
  <si>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</si>
  <si>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</si>
  <si>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</si>
  <si>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</si>
  <si>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</si>
  <si>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</si>
  <si>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</si>
  <si>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</si>
  <si>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</si>
  <si>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</si>
  <si>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</si>
  <si>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</si>
  <si>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</si>
  <si>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</si>
  <si>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</si>
  <si>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</si>
  <si>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</si>
  <si>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</si>
  <si>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</si>
  <si>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</si>
  <si>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</si>
  <si>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</si>
  <si>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</si>
  <si>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</si>
  <si>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</si>
  <si>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</si>
  <si>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</si>
  <si>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</si>
  <si>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</si>
  <si>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</si>
  <si>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</si>
  <si>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</si>
  <si>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</si>
  <si>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</si>
  <si>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</si>
  <si>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</si>
  <si>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</si>
  <si>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</si>
  <si>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</si>
  <si>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</si>
  <si>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</si>
  <si>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</si>
  <si>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</si>
  <si>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</si>
  <si>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</si>
  <si>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</si>
  <si>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</si>
  <si>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</si>
  <si>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</si>
  <si>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</si>
  <si>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</si>
  <si>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</si>
  <si>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</si>
  <si>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</si>
  <si>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</si>
  <si>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</si>
  <si>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</si>
  <si>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</si>
  <si>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</si>
  <si>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</si>
  <si>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</si>
  <si>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</si>
  <si>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</si>
  <si>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</si>
  <si>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</si>
  <si>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</si>
  <si>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</si>
  <si>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</si>
  <si>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</si>
  <si>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</si>
  <si>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</si>
  <si>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</si>
  <si>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</si>
  <si>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</si>
  <si>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</si>
  <si>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</si>
  <si>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</si>
  <si>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</si>
  <si>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</si>
  <si>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</si>
  <si>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</si>
  <si>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</si>
  <si>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</si>
  <si>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</si>
  <si>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</si>
  <si>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</si>
  <si>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</si>
  <si>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</si>
  <si>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</si>
  <si>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</si>
  <si>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</si>
  <si>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</si>
  <si>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</si>
  <si>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</si>
  <si>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</si>
  <si>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</si>
  <si>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</si>
  <si>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</si>
  <si>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</si>
  <si>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</si>
  <si>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</si>
  <si>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</si>
  <si>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</si>
  <si>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</si>
  <si>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</si>
  <si>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</si>
  <si>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</si>
  <si>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</si>
  <si>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</si>
  <si>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</si>
  <si>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</si>
  <si>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</si>
  <si>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</si>
  <si>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</si>
  <si>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</si>
  <si>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</si>
  <si>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</si>
  <si>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</si>
  <si>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</si>
  <si>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</si>
  <si>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</si>
  <si>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</si>
  <si>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</si>
  <si>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</si>
  <si>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</si>
  <si>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</si>
  <si>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</si>
  <si>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</si>
  <si>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</si>
  <si>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</si>
  <si>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</si>
  <si>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</si>
  <si>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</si>
  <si>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</si>
  <si>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</si>
  <si>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</si>
  <si>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</si>
  <si>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</si>
  <si>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</si>
  <si>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</si>
  <si>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</si>
  <si>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</si>
  <si>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</si>
  <si>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</si>
  <si>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</si>
  <si>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</si>
  <si>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</si>
  <si>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</si>
  <si>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</si>
  <si>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</si>
  <si>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</si>
  <si>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</si>
  <si>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</si>
  <si>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</si>
  <si>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</si>
  <si>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</si>
  <si>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</si>
  <si>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</si>
  <si>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</si>
  <si>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</si>
  <si>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</si>
  <si>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</si>
  <si>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</si>
  <si>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</si>
  <si>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</si>
  <si>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</si>
  <si>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</si>
  <si>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</si>
  <si>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</si>
  <si>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</si>
  <si>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</si>
  <si>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</si>
  <si>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</si>
  <si>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</si>
  <si>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</si>
  <si>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</si>
  <si>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</si>
  <si>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</si>
  <si>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</si>
  <si>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</si>
  <si>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</si>
  <si>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</si>
  <si>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</si>
  <si>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</si>
  <si>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</si>
  <si>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</si>
  <si>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</si>
  <si>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</si>
  <si>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</si>
  <si>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</si>
  <si>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</si>
  <si>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</si>
  <si>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</si>
  <si>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</si>
  <si>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</si>
  <si>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</si>
  <si>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</si>
  <si>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</si>
  <si>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</si>
  <si>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</si>
  <si>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</si>
  <si>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</si>
  <si>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</si>
  <si>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</si>
  <si>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</si>
  <si>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</si>
  <si>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</si>
  <si>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</si>
  <si>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</si>
  <si>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</si>
  <si>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</si>
  <si>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</si>
  <si>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</si>
  <si>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</si>
  <si>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</si>
  <si>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</si>
  <si>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</si>
  <si>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</si>
  <si>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</si>
  <si>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</si>
  <si>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</si>
  <si>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</si>
  <si>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</si>
  <si>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</si>
  <si>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</si>
  <si>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</si>
  <si>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</si>
  <si>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</si>
  <si>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</si>
  <si>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</si>
  <si>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</si>
  <si>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</si>
  <si>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</si>
  <si>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</si>
  <si>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</si>
  <si>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</si>
  <si>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</si>
  <si>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</si>
  <si>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</si>
  <si>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</si>
  <si>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</si>
  <si>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</si>
  <si>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</si>
  <si>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</si>
  <si>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</si>
  <si>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</si>
  <si>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</si>
  <si>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</si>
  <si>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</si>
  <si>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</si>
  <si>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</si>
  <si>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</si>
  <si>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</si>
  <si>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</si>
  <si>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</si>
  <si>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</si>
  <si>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</si>
  <si>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</si>
  <si>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</si>
  <si>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</si>
  <si>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</si>
  <si>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</si>
  <si>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</si>
  <si>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</si>
  <si>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</si>
  <si>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</si>
  <si>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</si>
  <si>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</si>
  <si>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</si>
  <si>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</si>
  <si>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</si>
  <si>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</si>
  <si>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</si>
  <si>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</si>
  <si>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</si>
  <si>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</si>
  <si>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</si>
  <si>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</si>
  <si>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</si>
  <si>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</si>
  <si>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</si>
  <si>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</si>
  <si>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</si>
  <si>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</si>
  <si>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</si>
  <si>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</si>
  <si>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</si>
  <si>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</si>
  <si>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</si>
  <si>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</si>
  <si>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</si>
  <si>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</si>
  <si>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</si>
  <si>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</si>
  <si>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</si>
  <si>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</si>
  <si>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</si>
  <si>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</si>
  <si>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</si>
  <si>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</si>
  <si>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</si>
  <si>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</si>
  <si>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</si>
  <si>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</si>
  <si>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</si>
  <si>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</si>
  <si>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</si>
  <si>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</si>
  <si>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</si>
  <si>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</si>
  <si>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</si>
  <si>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</si>
  <si>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</si>
  <si>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</si>
  <si>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</si>
  <si>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</si>
  <si>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</si>
  <si>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</si>
  <si>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</si>
  <si>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</si>
  <si>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</si>
  <si>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</si>
  <si>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</si>
  <si>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</si>
  <si>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</si>
  <si>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</si>
  <si>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</si>
  <si>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</si>
  <si>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</si>
  <si>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</si>
  <si>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</si>
  <si>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</si>
  <si>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</si>
  <si>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</si>
  <si>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</si>
  <si>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</si>
  <si>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</si>
  <si>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</si>
  <si>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</si>
  <si>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</si>
  <si>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</si>
  <si>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</si>
  <si>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</si>
  <si>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</si>
  <si>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</si>
  <si>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</si>
  <si>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</si>
  <si>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</si>
  <si>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</si>
  <si>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</si>
  <si>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</si>
  <si>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</si>
  <si>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</si>
  <si>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</si>
  <si>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</si>
  <si>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</si>
  <si>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</si>
  <si>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</si>
  <si>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</si>
  <si>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</si>
  <si>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</si>
  <si>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</si>
  <si>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</si>
  <si>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</si>
  <si>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</si>
  <si>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</si>
  <si>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</si>
  <si>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</si>
  <si>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</si>
  <si>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</si>
  <si>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</si>
  <si>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</si>
  <si>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</si>
  <si>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</si>
  <si>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</si>
  <si>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</si>
  <si>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</si>
  <si>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</si>
  <si>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</si>
  <si>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</si>
  <si>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</si>
  <si>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</si>
  <si>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</si>
  <si>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</si>
  <si>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</si>
  <si>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</si>
  <si>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</si>
  <si>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</si>
  <si>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</si>
  <si>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</si>
  <si>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</si>
  <si>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</si>
  <si>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</si>
  <si>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</si>
  <si>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</si>
  <si>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</si>
  <si>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</si>
  <si>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</si>
  <si>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</si>
  <si>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</si>
  <si>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</si>
  <si>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</si>
  <si>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</si>
  <si>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</si>
  <si>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</si>
  <si>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</si>
  <si>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</si>
  <si>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</si>
  <si>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</si>
  <si>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</si>
  <si>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</si>
  <si>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</si>
  <si>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</si>
  <si>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</si>
  <si>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</si>
  <si>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</si>
  <si>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</si>
  <si>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</si>
  <si>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</si>
  <si>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</si>
  <si>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</si>
  <si>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</si>
  <si>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</si>
  <si>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</si>
  <si>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</si>
  <si>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</si>
  <si>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</si>
  <si>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</si>
  <si>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</si>
  <si>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</si>
  <si>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</si>
  <si>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</si>
  <si>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</si>
  <si>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</si>
  <si>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</si>
  <si>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</si>
  <si>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</si>
  <si>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</si>
  <si>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</si>
  <si>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</si>
  <si>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</si>
  <si>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</si>
  <si>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</si>
  <si>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</si>
  <si>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</si>
  <si>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</si>
  <si>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</si>
  <si>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</si>
  <si>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</si>
  <si>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</si>
  <si>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</si>
  <si>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</si>
  <si>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</si>
  <si>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</si>
  <si>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</si>
  <si>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</si>
  <si>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</si>
  <si>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</si>
  <si>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</si>
  <si>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</si>
  <si>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</si>
  <si>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</si>
  <si>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</si>
  <si>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</si>
  <si>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</si>
  <si>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</si>
  <si>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</si>
  <si>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</si>
  <si>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</si>
  <si>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</si>
  <si>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</si>
  <si>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</si>
  <si>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</si>
  <si>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</si>
  <si>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</si>
  <si>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</si>
  <si>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</si>
  <si>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</si>
  <si>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</si>
  <si>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</si>
  <si>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</si>
  <si>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</si>
  <si>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</si>
  <si>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</si>
  <si>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</si>
  <si>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</si>
  <si>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</si>
  <si>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</si>
  <si>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</si>
  <si>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</si>
  <si>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</si>
  <si>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</si>
  <si>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</si>
  <si>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</si>
  <si>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</si>
  <si>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</si>
  <si>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</si>
  <si>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</si>
  <si>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</si>
  <si>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</si>
  <si>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</si>
  <si>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</si>
  <si>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</si>
  <si>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</si>
  <si>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</si>
  <si>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</si>
  <si>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</si>
  <si>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</si>
  <si>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</si>
  <si>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</si>
  <si>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</si>
  <si>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</si>
  <si>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</si>
  <si>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</si>
  <si>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</si>
  <si>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</si>
  <si>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</si>
  <si>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</si>
  <si>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</si>
  <si>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</si>
  <si>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</si>
  <si>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</si>
  <si>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</si>
  <si>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</si>
  <si>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</si>
  <si>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</si>
  <si>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</si>
  <si>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</si>
  <si>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</si>
  <si>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</si>
  <si>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</si>
  <si>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</si>
  <si>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</si>
  <si>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</si>
  <si>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</si>
  <si>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</si>
  <si>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</si>
  <si>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</si>
  <si>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</si>
  <si>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</si>
  <si>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</si>
  <si>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</si>
  <si>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</si>
  <si>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</si>
  <si>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</si>
  <si>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</si>
  <si>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</si>
  <si>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</si>
  <si>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</si>
  <si>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</si>
  <si>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</si>
  <si>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</si>
  <si>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</si>
  <si>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</si>
  <si>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</si>
  <si>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</si>
  <si>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</si>
  <si>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</si>
  <si>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</si>
  <si>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</si>
  <si>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</si>
  <si>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</si>
  <si>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</si>
  <si>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</si>
  <si>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</si>
  <si>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</si>
  <si>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</si>
  <si>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</si>
  <si>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</si>
  <si>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</si>
  <si>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</si>
  <si>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</si>
  <si>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</si>
  <si>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</si>
  <si>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</si>
  <si>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</si>
  <si>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</si>
  <si>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</si>
  <si>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</si>
  <si>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</si>
  <si>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</si>
  <si>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</si>
  <si>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</si>
  <si>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</si>
  <si>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</si>
  <si>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</si>
  <si>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</si>
  <si>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</si>
  <si>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</si>
  <si>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</si>
  <si>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</si>
  <si>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</si>
  <si>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</si>
  <si>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</si>
  <si>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</si>
  <si>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</si>
  <si>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</si>
  <si>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</si>
  <si>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</si>
  <si>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</si>
  <si>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</si>
  <si>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</si>
  <si>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</si>
  <si>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</si>
  <si>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</si>
  <si>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</si>
  <si>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</si>
  <si>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</si>
  <si>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</si>
  <si>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</si>
  <si>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</si>
  <si>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</si>
  <si>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</si>
  <si>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</si>
  <si>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</si>
  <si>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</si>
  <si>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</si>
  <si>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</si>
  <si>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</si>
  <si>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</si>
  <si>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</si>
  <si>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</si>
  <si>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</si>
  <si>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</si>
  <si>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</si>
  <si>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</si>
  <si>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</si>
  <si>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</si>
  <si>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</si>
  <si>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</si>
  <si>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</si>
  <si>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</si>
  <si>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</si>
  <si>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</si>
  <si>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</si>
  <si>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</si>
  <si>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</si>
  <si>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</si>
  <si>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</si>
  <si>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</si>
  <si>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</si>
  <si>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</si>
  <si>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</si>
  <si>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</si>
  <si>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</si>
  <si>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</si>
  <si>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</si>
  <si>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</si>
  <si>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</si>
  <si>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</si>
  <si>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</si>
  <si>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</si>
  <si>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</si>
  <si>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</si>
  <si>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</si>
  <si>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</si>
  <si>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</si>
  <si>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</si>
  <si>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</si>
  <si>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</si>
  <si>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</si>
  <si>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</si>
  <si>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</si>
  <si>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</si>
  <si>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</si>
  <si>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</si>
  <si>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</si>
  <si>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</si>
  <si>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</si>
  <si>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</si>
  <si>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</si>
  <si>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</si>
  <si>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</si>
  <si>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</si>
  <si>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</si>
  <si>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</si>
  <si>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</si>
  <si>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</si>
  <si>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</si>
  <si>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</si>
  <si>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</si>
  <si>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</si>
  <si>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</si>
  <si>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</si>
  <si>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</si>
  <si>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</si>
  <si>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</si>
  <si>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</si>
  <si>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</si>
  <si>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</si>
  <si>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</si>
  <si>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</si>
  <si>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</si>
  <si>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</si>
  <si>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</si>
  <si>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</si>
  <si>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</si>
  <si>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</si>
  <si>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</si>
  <si>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</si>
  <si>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</si>
  <si>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</si>
  <si>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</si>
  <si>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</si>
  <si>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</si>
  <si>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</si>
  <si>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</si>
  <si>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</si>
  <si>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</si>
  <si>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</si>
  <si>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</si>
  <si>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</si>
  <si>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</si>
  <si>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</si>
  <si>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</si>
  <si>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</si>
  <si>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</si>
  <si>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</si>
  <si>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</si>
  <si>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</si>
  <si>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</si>
  <si>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</si>
  <si>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</si>
  <si>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</si>
  <si>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</si>
  <si>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</si>
  <si>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</si>
  <si>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</si>
  <si>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</si>
  <si>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</si>
  <si>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</si>
  <si>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</si>
  <si>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</si>
  <si>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</si>
  <si>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</si>
  <si>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</si>
  <si>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</si>
  <si>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</si>
  <si>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</si>
  <si>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</si>
  <si>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</si>
  <si>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</si>
  <si>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</si>
  <si>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</si>
  <si>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</si>
  <si>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</si>
  <si>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</si>
  <si>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</si>
  <si>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</si>
  <si>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</si>
  <si>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</si>
  <si>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</si>
  <si>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</si>
  <si>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</si>
  <si>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</si>
  <si>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</si>
  <si>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</si>
  <si>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</si>
  <si>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</si>
  <si>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</si>
  <si>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</si>
  <si>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</si>
  <si>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</si>
  <si>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</si>
  <si>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</si>
  <si>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</si>
  <si>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</si>
  <si>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</si>
  <si>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</si>
  <si>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</si>
  <si>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</si>
  <si>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</si>
  <si>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</si>
  <si>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</si>
  <si>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</si>
  <si>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</si>
  <si>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</si>
  <si>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</si>
  <si>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</si>
  <si>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</si>
  <si>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</si>
  <si>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</si>
  <si>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</si>
  <si>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</si>
  <si>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</si>
  <si>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</si>
  <si>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</si>
  <si>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</si>
  <si>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</si>
  <si>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</si>
  <si>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</si>
  <si>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</si>
  <si>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</si>
  <si>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</si>
  <si>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</si>
  <si>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</si>
  <si>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</si>
  <si>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</si>
  <si>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</si>
  <si>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</si>
  <si>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</si>
  <si>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</si>
  <si>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</si>
  <si>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</si>
  <si>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</si>
  <si>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</si>
  <si>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</si>
  <si>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</si>
  <si>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</si>
  <si>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</si>
  <si>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</si>
  <si>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</si>
  <si>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</si>
  <si>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</si>
  <si>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</si>
  <si>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</si>
  <si>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</si>
  <si>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</si>
  <si>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</si>
  <si>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</si>
  <si>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</si>
  <si>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</si>
  <si>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</si>
  <si>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</si>
  <si>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</si>
  <si>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</si>
  <si>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</si>
  <si>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</si>
  <si>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</si>
  <si>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</si>
  <si>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</si>
  <si>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</si>
  <si>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</si>
  <si>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</si>
  <si>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</si>
  <si>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</si>
  <si>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</si>
  <si>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</si>
  <si>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</si>
  <si>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</si>
  <si>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</si>
  <si>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</si>
  <si>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</si>
  <si>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</si>
  <si>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</si>
  <si>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</si>
  <si>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</si>
  <si>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</si>
  <si>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</si>
  <si>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</si>
  <si>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</si>
  <si>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</si>
  <si>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</si>
  <si>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</si>
  <si>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</si>
  <si>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</si>
  <si>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</si>
  <si>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</si>
  <si>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</si>
  <si>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</si>
  <si>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</si>
  <si>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</si>
  <si>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</si>
  <si>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</si>
  <si>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</si>
  <si>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</si>
  <si>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</si>
  <si>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</si>
  <si>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</si>
  <si>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</si>
  <si>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</si>
  <si>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</si>
  <si>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</si>
  <si>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</si>
  <si>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</si>
  <si>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</si>
  <si>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</si>
  <si>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</si>
  <si>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</si>
  <si>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</si>
  <si>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</si>
  <si>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</si>
  <si>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</si>
  <si>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</si>
  <si>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</si>
  <si>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</si>
  <si>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</si>
  <si>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</si>
  <si>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</si>
  <si>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</si>
  <si>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</si>
  <si>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</si>
  <si>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</si>
  <si>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</si>
  <si>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</si>
  <si>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</si>
  <si>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</si>
  <si>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</si>
  <si>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</si>
  <si>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</si>
  <si>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</si>
  <si>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</si>
  <si>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</si>
  <si>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</si>
  <si>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</si>
  <si>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</si>
  <si>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</si>
  <si>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</si>
  <si>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</si>
  <si>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</si>
  <si>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</si>
  <si>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</si>
  <si>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</si>
  <si>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</si>
  <si>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</si>
  <si>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</si>
  <si>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</si>
  <si>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</si>
  <si>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</si>
  <si>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</si>
  <si>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</si>
  <si>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</si>
  <si>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</si>
  <si>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</si>
  <si>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</si>
  <si>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</si>
  <si>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</si>
  <si>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</si>
  <si>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</si>
  <si>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</si>
  <si>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</si>
  <si>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</si>
  <si>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</si>
  <si>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</si>
  <si>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</si>
  <si>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</si>
  <si>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</si>
  <si>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</si>
  <si>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</si>
  <si>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</si>
  <si>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</si>
  <si>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</si>
  <si>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</si>
  <si>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</si>
  <si>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</si>
  <si>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</si>
  <si>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</si>
  <si>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</si>
  <si>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</si>
  <si>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</si>
  <si>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</si>
  <si>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</si>
  <si>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</si>
  <si>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</si>
  <si>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</si>
  <si>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</si>
  <si>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</si>
  <si>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</si>
  <si>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</si>
  <si>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</si>
  <si>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</si>
  <si>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</si>
  <si>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</si>
  <si>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</si>
  <si>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</si>
  <si>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</si>
  <si>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</si>
  <si>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</si>
  <si>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</si>
  <si>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</si>
  <si>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</si>
  <si>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</si>
  <si>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</si>
  <si>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</si>
  <si>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</si>
  <si>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</si>
  <si>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</si>
  <si>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</si>
  <si>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</si>
  <si>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</si>
  <si>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</si>
  <si>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</si>
  <si>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</si>
  <si>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</si>
  <si>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</si>
  <si>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</si>
  <si>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</si>
  <si>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</si>
  <si>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</si>
  <si>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</si>
  <si>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</si>
  <si>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</si>
  <si>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</si>
  <si>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</si>
  <si>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</si>
  <si>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</si>
  <si>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</si>
  <si>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</si>
  <si>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</si>
  <si>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</si>
  <si>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</si>
  <si>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</si>
  <si>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</si>
  <si>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</si>
  <si>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</si>
  <si>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</si>
  <si>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</si>
  <si>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</si>
  <si>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</si>
  <si>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</si>
  <si>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</si>
  <si>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</si>
  <si>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</si>
  <si>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</si>
  <si>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</si>
  <si>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</si>
  <si>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</si>
  <si>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</si>
  <si>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</si>
  <si>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</si>
  <si>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</si>
  <si>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</si>
  <si>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</si>
  <si>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</si>
  <si>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</si>
  <si>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</si>
  <si>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</si>
  <si>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</si>
  <si>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</si>
  <si>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</si>
  <si>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</si>
  <si>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</si>
  <si>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</si>
  <si>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</si>
  <si>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</si>
  <si>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</si>
  <si>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</si>
  <si>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</si>
  <si>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</si>
  <si>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</si>
  <si>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</si>
  <si>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</si>
  <si>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</si>
  <si>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</si>
  <si>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</si>
  <si>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</si>
  <si>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</si>
  <si>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</si>
  <si>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</si>
  <si>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</si>
  <si>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</si>
  <si>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</si>
  <si>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</si>
  <si>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</si>
  <si>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</si>
  <si>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</si>
  <si>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</si>
  <si>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</si>
  <si>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</si>
  <si>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</si>
  <si>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</si>
  <si>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</si>
  <si>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</si>
  <si>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</si>
  <si>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</si>
  <si>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</si>
  <si>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</si>
  <si>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</si>
  <si>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</si>
  <si>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</si>
  <si>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</si>
  <si>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</si>
  <si>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</si>
  <si>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</si>
  <si>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</si>
  <si>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</si>
  <si>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</si>
  <si>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</si>
  <si>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</si>
  <si>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</si>
  <si>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</si>
  <si>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</si>
  <si>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</si>
  <si>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</si>
  <si>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</si>
  <si>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</si>
  <si>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</si>
  <si>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</si>
  <si>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</si>
  <si>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</si>
  <si>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</si>
  <si>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</si>
  <si>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</si>
  <si>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</si>
  <si>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</si>
  <si>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</si>
  <si>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</si>
  <si>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</si>
  <si>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</si>
  <si>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</si>
  <si>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</si>
  <si>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</si>
  <si>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</si>
  <si>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</si>
  <si>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</si>
  <si>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</si>
  <si>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</si>
  <si>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</si>
  <si>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</si>
  <si>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</si>
  <si>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</si>
  <si>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</si>
  <si>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</si>
  <si>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</si>
  <si>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</si>
  <si>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</si>
  <si>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</si>
  <si>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</si>
  <si>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</si>
  <si>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</si>
  <si>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</si>
  <si>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</si>
  <si>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</si>
  <si>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</si>
  <si>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</si>
  <si>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</si>
  <si>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</si>
  <si>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</si>
  <si>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</si>
  <si>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</si>
  <si>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</si>
  <si>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</si>
  <si>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</si>
  <si>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</si>
  <si>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</si>
  <si>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</si>
  <si>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</si>
  <si>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</si>
  <si>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</si>
  <si>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</si>
  <si>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</si>
  <si>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</si>
  <si>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</si>
  <si>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</si>
  <si>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</si>
  <si>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</si>
  <si>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</si>
  <si>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</si>
  <si>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</si>
  <si>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</si>
  <si>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</si>
  <si>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</si>
  <si>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</si>
  <si>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</si>
  <si>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</si>
  <si>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</si>
  <si>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</si>
  <si>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</si>
  <si>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</si>
  <si>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</si>
  <si>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</si>
  <si>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</si>
  <si>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</si>
  <si>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</si>
  <si>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</si>
  <si>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</si>
  <si>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</si>
  <si>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</si>
  <si>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</si>
  <si>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</si>
  <si>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</si>
  <si>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</si>
  <si>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</si>
  <si>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</si>
  <si>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</si>
  <si>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</si>
  <si>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</si>
  <si>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</si>
  <si>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</si>
  <si>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</si>
  <si>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</si>
  <si>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</si>
  <si>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</si>
  <si>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</si>
  <si>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</si>
  <si>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</si>
  <si>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</si>
  <si>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</si>
  <si>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</si>
  <si>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</si>
  <si>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</si>
  <si>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</si>
  <si>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</si>
  <si>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</si>
  <si>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</si>
  <si>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</si>
  <si>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</si>
  <si>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</si>
  <si>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</si>
  <si>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</si>
  <si>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</si>
  <si>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</si>
  <si>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</si>
  <si>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</si>
  <si>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</si>
  <si>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</si>
  <si>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</si>
  <si>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</si>
  <si>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</si>
  <si>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</si>
  <si>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</si>
  <si>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</si>
  <si>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</si>
  <si>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</si>
  <si>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</si>
  <si>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</si>
  <si>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</si>
  <si>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</si>
  <si>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</si>
  <si>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</si>
  <si>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</si>
  <si>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</si>
  <si>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</si>
  <si>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</si>
  <si>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</si>
  <si>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</si>
  <si>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</si>
  <si>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</si>
  <si>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</si>
  <si>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</si>
  <si>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</si>
  <si>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</si>
  <si>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</si>
  <si>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</si>
  <si>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</si>
  <si>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</si>
  <si>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</si>
  <si>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</si>
  <si>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</si>
  <si>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</si>
  <si>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</si>
  <si>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</si>
  <si>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</si>
  <si>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</si>
  <si>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</si>
  <si>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</si>
  <si>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</si>
  <si>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</si>
  <si>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</si>
  <si>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</si>
  <si>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</si>
  <si>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</si>
  <si>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</si>
  <si>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</si>
  <si>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</si>
  <si>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</si>
  <si>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</si>
  <si>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</si>
  <si>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</si>
  <si>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</si>
  <si>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</si>
  <si>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</si>
  <si>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</si>
  <si>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</si>
  <si>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</si>
  <si>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</si>
  <si>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</si>
  <si>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</si>
  <si>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</si>
  <si>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</si>
  <si>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</si>
  <si>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</si>
  <si>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</si>
  <si>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</si>
  <si>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</si>
  <si>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</si>
  <si>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</si>
  <si>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</si>
  <si>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</si>
  <si>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</si>
  <si>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</si>
  <si>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</si>
  <si>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</si>
  <si>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</si>
  <si>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</si>
  <si>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</si>
  <si>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</si>
  <si>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</si>
  <si>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</si>
  <si>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</si>
  <si>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</si>
  <si>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</si>
  <si>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</si>
  <si>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</si>
  <si>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</si>
  <si>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</si>
  <si>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</si>
  <si>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</si>
  <si>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</si>
  <si>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</si>
  <si>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</si>
  <si>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</si>
  <si>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</si>
  <si>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</si>
  <si>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</si>
  <si>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</si>
  <si>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</si>
  <si>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</si>
  <si>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</si>
  <si>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</si>
  <si>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</si>
  <si>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</si>
  <si>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</si>
  <si>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</si>
  <si>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</si>
  <si>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</si>
  <si>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</si>
  <si>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</si>
  <si>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</si>
  <si>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</si>
  <si>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</si>
  <si>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</si>
  <si>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</si>
  <si>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</si>
  <si>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</si>
  <si>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</si>
  <si>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</si>
  <si>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</si>
  <si>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</si>
  <si>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</si>
  <si>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</si>
  <si>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</si>
  <si>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</si>
  <si>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</si>
  <si>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</si>
  <si>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</si>
  <si>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</si>
  <si>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</si>
  <si>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</si>
  <si>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</si>
  <si>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</si>
  <si>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</si>
  <si>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</si>
  <si>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</si>
  <si>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</si>
  <si>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</si>
  <si>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</si>
  <si>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</si>
  <si>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</si>
  <si>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</si>
  <si>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</si>
  <si>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</si>
  <si>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</si>
  <si>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</si>
  <si>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</si>
  <si>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</si>
  <si>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</si>
  <si>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</si>
  <si>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</si>
  <si>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</si>
  <si>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</si>
  <si>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</si>
  <si>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</si>
  <si>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</si>
  <si>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</si>
  <si>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</si>
  <si>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</si>
  <si>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</si>
  <si>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</si>
  <si>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</si>
  <si>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</si>
  <si>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</si>
  <si>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</si>
  <si>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</si>
  <si>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</si>
  <si>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</si>
  <si>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</si>
  <si>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</si>
  <si>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</si>
  <si>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</si>
  <si>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</si>
  <si>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</si>
  <si>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</si>
  <si>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</si>
  <si>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</si>
  <si>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</si>
  <si>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</si>
  <si>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</si>
  <si>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</si>
  <si>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</si>
  <si>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</si>
  <si>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</si>
  <si>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</si>
  <si>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</si>
  <si>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</si>
  <si>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</si>
  <si>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</si>
  <si>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</si>
  <si>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</si>
  <si>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</si>
  <si>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</si>
  <si>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</si>
  <si>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</si>
  <si>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</si>
  <si>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</si>
  <si>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</si>
  <si>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</si>
  <si>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</si>
  <si>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</si>
  <si>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</si>
  <si>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</si>
  <si>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</si>
  <si>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</si>
  <si>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</si>
  <si>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</si>
  <si>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</si>
  <si>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</si>
  <si>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</si>
  <si>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</si>
  <si>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</si>
  <si>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</si>
  <si>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</si>
  <si>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</si>
  <si>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</si>
  <si>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</si>
  <si>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</si>
  <si>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</si>
  <si>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</si>
  <si>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</si>
  <si>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</si>
  <si>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</si>
  <si>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</si>
  <si>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</si>
  <si>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</si>
  <si>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</si>
  <si>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</si>
  <si>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</si>
  <si>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</si>
  <si>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</si>
  <si>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</si>
  <si>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</si>
  <si>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</si>
  <si>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</si>
  <si>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</si>
  <si>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</si>
  <si>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</si>
  <si>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</si>
  <si>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</si>
  <si>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</si>
  <si>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</si>
  <si>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</si>
  <si>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</si>
  <si>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</si>
  <si>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</si>
  <si>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</si>
  <si>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</si>
  <si>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</si>
  <si>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</si>
  <si>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</si>
  <si>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</si>
  <si>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</si>
  <si>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</si>
  <si>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</si>
  <si>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</si>
  <si>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</si>
  <si>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</si>
  <si>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</si>
  <si>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</si>
  <si>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</si>
  <si>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</si>
  <si>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</si>
  <si>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</si>
  <si>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</si>
  <si>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</si>
  <si>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</si>
  <si>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</si>
  <si>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</si>
  <si>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</si>
  <si>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</si>
  <si>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</si>
  <si>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</si>
  <si>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</si>
  <si>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</si>
  <si>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</si>
  <si>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</si>
  <si>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</si>
  <si>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</si>
  <si>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</si>
  <si>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</si>
  <si>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</si>
  <si>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</si>
  <si>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</si>
  <si>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</si>
  <si>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</si>
  <si>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</si>
  <si>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</si>
  <si>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</si>
  <si>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</si>
  <si>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</si>
  <si>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</si>
  <si>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</si>
  <si>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</si>
  <si>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</si>
  <si>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</si>
  <si>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</si>
  <si>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</si>
  <si>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</si>
  <si>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</si>
  <si>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</si>
  <si>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</si>
  <si>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</si>
  <si>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</si>
  <si>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</si>
  <si>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</si>
  <si>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</si>
  <si>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</si>
  <si>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</si>
  <si>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</si>
  <si>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</si>
  <si>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</si>
  <si>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</si>
  <si>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</si>
  <si>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</si>
  <si>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</si>
  <si>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</si>
  <si>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</si>
  <si>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</si>
  <si>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</si>
  <si>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</si>
  <si>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</si>
  <si>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</si>
  <si>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</si>
  <si>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</si>
  <si>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</si>
  <si>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</si>
  <si>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</si>
  <si>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</si>
  <si>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</si>
  <si>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</si>
  <si>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</si>
  <si>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</si>
  <si>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</si>
  <si>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</si>
  <si>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</si>
  <si>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</si>
  <si>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</si>
  <si>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</si>
  <si>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</si>
  <si>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</si>
  <si>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</si>
  <si>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</si>
  <si>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</si>
  <si>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</si>
  <si>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</si>
  <si>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</si>
  <si>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</si>
  <si>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</si>
  <si>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</si>
  <si>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</si>
  <si>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</si>
  <si>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</si>
  <si>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</si>
  <si>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</si>
  <si>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</si>
  <si>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</si>
  <si>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</si>
  <si>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</si>
  <si>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</si>
  <si>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</si>
  <si>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</si>
  <si>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</si>
  <si>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</si>
  <si>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</si>
  <si>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</si>
  <si>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</si>
  <si>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</si>
  <si>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</si>
  <si>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</si>
  <si>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</si>
  <si>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</si>
  <si>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</si>
  <si>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</si>
  <si>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</si>
  <si>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</si>
  <si>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</si>
  <si>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</si>
  <si>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</si>
  <si>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</si>
  <si>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</si>
  <si>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</si>
  <si>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</si>
  <si>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</si>
  <si>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</si>
  <si>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</si>
  <si>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</si>
  <si>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</si>
  <si>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</si>
  <si>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</si>
  <si>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</si>
  <si>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</si>
  <si>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</si>
  <si>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</si>
  <si>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</si>
  <si>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</si>
  <si>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</si>
  <si>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</si>
  <si>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</si>
  <si>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</si>
  <si>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</si>
  <si>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</si>
  <si>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</si>
  <si>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</si>
  <si>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</si>
  <si>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</si>
  <si>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</si>
  <si>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</si>
  <si>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</si>
  <si>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</si>
  <si>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</si>
  <si>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</si>
  <si>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</si>
  <si>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</si>
  <si>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</si>
  <si>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</si>
  <si>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</si>
  <si>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</si>
  <si>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</si>
  <si>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</si>
  <si>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</si>
  <si>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</si>
  <si>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</si>
  <si>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</si>
  <si>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</si>
  <si>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</si>
  <si>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</si>
  <si>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</si>
  <si>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</si>
  <si>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</si>
  <si>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</si>
  <si>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</si>
  <si>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</si>
  <si>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</si>
  <si>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</si>
  <si>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</si>
  <si>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</si>
  <si>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</si>
  <si>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</si>
  <si>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</si>
  <si>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</si>
  <si>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</si>
  <si>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</si>
  <si>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</si>
  <si>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</si>
  <si>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</si>
  <si>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</si>
  <si>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</si>
  <si>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</si>
  <si>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</si>
  <si>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</si>
  <si>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</si>
  <si>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</si>
  <si>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</si>
  <si>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</si>
  <si>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</si>
  <si>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</si>
  <si>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</si>
  <si>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</si>
  <si>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</si>
  <si>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</si>
  <si>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</si>
  <si>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</si>
  <si>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</si>
  <si>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</si>
  <si>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</si>
  <si>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</si>
  <si>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</si>
  <si>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</si>
  <si>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</si>
  <si>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</si>
  <si>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</si>
  <si>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</si>
  <si>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</si>
  <si>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</si>
  <si>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</si>
  <si>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</si>
  <si>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</si>
  <si>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</si>
  <si>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</si>
  <si>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</si>
  <si>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</si>
  <si>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</si>
  <si>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</si>
  <si>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</si>
  <si>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</si>
  <si>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</si>
  <si>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</si>
  <si>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</si>
  <si>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</si>
  <si>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</si>
  <si>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</si>
  <si>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</si>
  <si>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</si>
  <si>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</si>
  <si>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</si>
  <si>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</si>
  <si>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</si>
  <si>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</si>
  <si>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</si>
  <si>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</si>
  <si>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</si>
  <si>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</si>
  <si>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</si>
  <si>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</si>
  <si>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</si>
  <si>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</si>
  <si>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</si>
  <si>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</si>
  <si>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</si>
  <si>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</si>
  <si>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</si>
  <si>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</si>
  <si>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</si>
  <si>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</si>
  <si>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</si>
  <si>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</si>
  <si>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</si>
  <si>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</si>
  <si>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</si>
  <si>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</si>
  <si>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</si>
  <si>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</si>
  <si>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</si>
  <si>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</si>
  <si>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</si>
  <si>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</si>
  <si>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</si>
  <si>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</si>
  <si>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</si>
  <si>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</si>
  <si>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</si>
  <si>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</si>
  <si>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</si>
  <si>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</si>
  <si>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</si>
  <si>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</si>
  <si>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</si>
  <si>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</si>
  <si>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</si>
  <si>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</si>
  <si>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</si>
  <si>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</si>
  <si>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</si>
  <si>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</si>
  <si>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</si>
  <si>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</si>
  <si>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</si>
  <si>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</si>
  <si>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</si>
  <si>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</si>
  <si>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</si>
  <si>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</si>
  <si>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</si>
  <si>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</si>
  <si>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</si>
  <si>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</si>
  <si>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</si>
  <si>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</si>
  <si>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</si>
  <si>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</si>
  <si>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</si>
  <si>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</si>
  <si>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</si>
  <si>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</si>
  <si>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</si>
  <si>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</si>
  <si>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</si>
  <si>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</si>
  <si>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</si>
  <si>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</si>
  <si>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</si>
  <si>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</si>
  <si>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</si>
  <si>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</si>
  <si>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</si>
  <si>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</si>
  <si>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</si>
  <si>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</si>
  <si>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</si>
  <si>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</si>
  <si>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</si>
  <si>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</si>
  <si>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</si>
  <si>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</si>
  <si>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</si>
  <si>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</si>
  <si>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</si>
  <si>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</si>
  <si>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</si>
  <si>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</si>
  <si>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</si>
  <si>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</si>
  <si>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</si>
  <si>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</si>
  <si>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</si>
  <si>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</si>
  <si>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</si>
  <si>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</si>
  <si>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</si>
  <si>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</si>
  <si>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</si>
  <si>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</si>
  <si>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</si>
  <si>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</si>
  <si>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</si>
  <si>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</si>
  <si>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</si>
  <si>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</si>
  <si>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</si>
  <si>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</si>
  <si>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</si>
  <si>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</si>
  <si>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</si>
  <si>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</si>
  <si>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</si>
  <si>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</si>
  <si>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</si>
  <si>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</si>
  <si>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</si>
  <si>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</si>
  <si>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</si>
  <si>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</si>
  <si>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</si>
  <si>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</si>
  <si>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</si>
  <si>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</si>
  <si>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</si>
  <si>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</si>
  <si>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</si>
  <si>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</si>
  <si>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</si>
  <si>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</si>
  <si>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</si>
  <si>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</si>
  <si>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</si>
  <si>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</si>
  <si>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</si>
  <si>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</si>
  <si>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</si>
  <si>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</si>
  <si>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</si>
  <si>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</si>
  <si>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</si>
  <si>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</si>
  <si>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</si>
  <si>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</si>
  <si>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</si>
  <si>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</si>
  <si>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</si>
  <si>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</si>
  <si>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</si>
  <si>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</si>
  <si>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</si>
  <si>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</si>
  <si>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</si>
  <si>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</si>
  <si>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</si>
  <si>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</si>
  <si>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</si>
  <si>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</si>
  <si>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</si>
  <si>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</si>
  <si>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</si>
  <si>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</si>
  <si>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</si>
  <si>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</si>
  <si>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</si>
  <si>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</si>
  <si>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</si>
  <si>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</si>
  <si>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</si>
  <si>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</si>
  <si>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</si>
  <si>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</si>
  <si>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</si>
  <si>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</si>
  <si>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</si>
  <si>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</si>
  <si>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</si>
  <si>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</si>
  <si>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</si>
  <si>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</si>
  <si>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</si>
  <si>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</si>
  <si>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</si>
  <si>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</si>
  <si>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</si>
  <si>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</si>
  <si>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</si>
  <si>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</si>
  <si>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</si>
  <si>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</si>
  <si>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</si>
  <si>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</si>
  <si>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</si>
  <si>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</si>
  <si>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</si>
  <si>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</si>
  <si>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</si>
  <si>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</si>
  <si>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</si>
  <si>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</si>
  <si>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</si>
  <si>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</si>
  <si>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</si>
  <si>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</si>
  <si>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</si>
  <si>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</si>
  <si>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</si>
  <si>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</si>
  <si>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</si>
  <si>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</si>
  <si>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</si>
  <si>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</si>
  <si>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</si>
  <si>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</si>
  <si>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</si>
  <si>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</si>
  <si>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</si>
  <si>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</si>
  <si>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</si>
  <si>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</si>
  <si>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</si>
  <si>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</si>
  <si>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</si>
  <si>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</si>
  <si>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</si>
  <si>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</si>
  <si>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</si>
  <si>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</si>
  <si>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</si>
  <si>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</si>
  <si>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</si>
  <si>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</si>
  <si>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</si>
  <si>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</si>
  <si>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</si>
  <si>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</si>
  <si>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</si>
  <si>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</si>
  <si>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</si>
  <si>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</si>
  <si>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</si>
  <si>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</si>
  <si>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</si>
  <si>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</si>
  <si>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</si>
  <si>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</si>
  <si>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</si>
  <si>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</si>
  <si>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</si>
  <si>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</si>
  <si>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</si>
  <si>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</si>
  <si>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</si>
  <si>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</si>
  <si>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</si>
  <si>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</si>
  <si>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</si>
  <si>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</si>
  <si>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</si>
  <si>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</si>
  <si>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</si>
  <si>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</si>
  <si>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</si>
  <si>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</si>
  <si>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</si>
  <si>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</si>
  <si>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</si>
  <si>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</si>
  <si>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</si>
  <si>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</si>
  <si>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</si>
  <si>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</si>
  <si>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</si>
  <si>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</si>
  <si>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</si>
  <si>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</si>
  <si>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</si>
  <si>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</si>
  <si>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</si>
  <si>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</si>
  <si>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</si>
  <si>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</si>
  <si>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</si>
  <si>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</si>
  <si>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</si>
  <si>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</si>
  <si>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</si>
  <si>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</si>
  <si>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</si>
  <si>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</si>
  <si>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</si>
  <si>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</si>
  <si>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</si>
  <si>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</si>
  <si>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</si>
  <si>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</si>
  <si>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</si>
  <si>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</si>
  <si>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</si>
  <si>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</si>
  <si>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</si>
  <si>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</si>
  <si>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</si>
  <si>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</si>
  <si>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</si>
  <si>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</si>
  <si>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</si>
  <si>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</si>
  <si>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</si>
  <si>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</si>
  <si>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</si>
  <si>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</si>
  <si>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</si>
  <si>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</si>
  <si>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</si>
  <si>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</si>
  <si>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</si>
  <si>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</si>
  <si>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</si>
  <si>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</si>
  <si>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</si>
  <si>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</si>
  <si>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</si>
  <si>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</si>
  <si>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</si>
  <si>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</si>
  <si>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</si>
  <si>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</si>
  <si>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</si>
  <si>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</si>
  <si>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</si>
  <si>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</si>
  <si>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</si>
  <si>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</si>
  <si>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</si>
  <si>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</si>
  <si>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</si>
  <si>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</si>
  <si>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</si>
  <si>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</si>
  <si>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</si>
  <si>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</si>
  <si>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</si>
  <si>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</si>
  <si>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</si>
  <si>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</si>
  <si>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</si>
  <si>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</si>
  <si>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</si>
  <si>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</si>
  <si>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</si>
  <si>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</si>
  <si>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</si>
  <si>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</si>
  <si>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</si>
  <si>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</si>
  <si>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</si>
  <si>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</si>
  <si>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</si>
  <si>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</si>
  <si>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</si>
  <si>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</si>
  <si>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</si>
  <si>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</si>
  <si>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</si>
  <si>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</si>
  <si>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</si>
  <si>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</si>
  <si>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</si>
  <si>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</si>
  <si>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</si>
  <si>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</si>
  <si>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</si>
  <si>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</si>
  <si>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</si>
  <si>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</si>
  <si>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</si>
  <si>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</si>
  <si>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</si>
  <si>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</si>
  <si>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</si>
  <si>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</si>
  <si>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</si>
  <si>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</si>
  <si>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</si>
  <si>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</si>
  <si>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</si>
  <si>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</si>
  <si>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</si>
  <si>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</si>
  <si>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</si>
  <si>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</si>
  <si>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</si>
  <si>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</si>
  <si>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</si>
  <si>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</si>
  <si>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</si>
  <si>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</si>
  <si>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</si>
  <si>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</si>
  <si>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</si>
  <si>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</si>
  <si>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</si>
  <si>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</si>
  <si>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</si>
  <si>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</si>
  <si>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</si>
  <si>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</si>
  <si>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</si>
  <si>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</si>
  <si>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</si>
  <si>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</si>
  <si>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</si>
  <si>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</si>
  <si>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</si>
  <si>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</si>
  <si>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</si>
  <si>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</si>
  <si>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</si>
  <si>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</si>
  <si>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</si>
  <si>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</si>
  <si>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</si>
  <si>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</si>
  <si>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</si>
  <si>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</si>
  <si>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</si>
  <si>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</si>
  <si>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</si>
  <si>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</si>
  <si>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</si>
  <si>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</si>
  <si>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</si>
  <si>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</si>
  <si>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</si>
  <si>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</si>
  <si>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</si>
  <si>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</si>
  <si>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</si>
  <si>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</si>
  <si>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</si>
  <si>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</si>
  <si>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</si>
  <si>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</si>
  <si>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</si>
  <si>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</si>
  <si>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</si>
  <si>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</si>
  <si>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</si>
  <si>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</si>
  <si>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</si>
  <si>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</si>
  <si>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</si>
  <si>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</si>
  <si>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</si>
  <si>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</si>
  <si>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</si>
  <si>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</si>
  <si>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</si>
  <si>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</si>
  <si>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</si>
  <si>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</si>
  <si>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</si>
  <si>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</si>
  <si>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</si>
  <si>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</si>
  <si>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</si>
  <si>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</si>
  <si>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</si>
  <si>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</si>
  <si>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</si>
  <si>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</si>
  <si>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</si>
  <si>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</si>
  <si>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</si>
  <si>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</si>
  <si>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</si>
  <si>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</si>
  <si>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</si>
  <si>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</si>
  <si>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</si>
  <si>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</si>
  <si>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</si>
  <si>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</si>
  <si>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</si>
  <si>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</si>
  <si>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</si>
  <si>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</si>
  <si>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</si>
  <si>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</si>
  <si>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</si>
  <si>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</si>
  <si>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</si>
  <si>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</si>
  <si>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</si>
  <si>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</si>
  <si>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</si>
  <si>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</si>
  <si>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</si>
  <si>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</si>
  <si>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</si>
  <si>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</si>
  <si>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</si>
  <si>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</si>
  <si>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</si>
  <si>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</si>
  <si>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</si>
  <si>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</si>
  <si>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</si>
  <si>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</si>
  <si>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</si>
  <si>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</si>
  <si>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</si>
  <si>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</si>
  <si>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</si>
  <si>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</si>
  <si>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</si>
  <si>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</si>
  <si>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</si>
  <si>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</si>
  <si>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</si>
  <si>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</si>
  <si>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</si>
  <si>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</si>
  <si>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</si>
  <si>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</si>
  <si>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</si>
  <si>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</si>
  <si>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</si>
  <si>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</si>
  <si>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</si>
  <si>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</si>
  <si>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</si>
  <si>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</si>
  <si>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</si>
  <si>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</si>
  <si>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</si>
  <si>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</si>
  <si>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</si>
  <si>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</si>
  <si>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</si>
  <si>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</si>
  <si>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</si>
  <si>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</si>
  <si>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</si>
  <si>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</si>
  <si>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</si>
  <si>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</si>
  <si>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</si>
  <si>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</si>
  <si>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</si>
  <si>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</si>
  <si>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</si>
  <si>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</si>
  <si>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</si>
  <si>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</si>
  <si>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</si>
  <si>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</si>
  <si>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</si>
  <si>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</si>
  <si>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</si>
  <si>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</si>
  <si>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</si>
  <si>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</si>
  <si>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</si>
  <si>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</si>
  <si>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</si>
  <si>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</si>
  <si>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</si>
  <si>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</si>
  <si>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</si>
  <si>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</si>
  <si>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</si>
  <si>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</si>
  <si>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</si>
  <si>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</si>
  <si>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</si>
  <si>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</si>
  <si>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</si>
  <si>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</si>
  <si>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</si>
  <si>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</si>
  <si>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</si>
  <si>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</si>
  <si>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</si>
  <si>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</si>
  <si>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</si>
  <si>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</si>
  <si>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</si>
  <si>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</si>
  <si>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</si>
  <si>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</si>
  <si>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</si>
  <si>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</si>
  <si>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</si>
  <si>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</si>
  <si>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</si>
  <si>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</si>
  <si>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</si>
  <si>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</si>
  <si>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</si>
  <si>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</si>
  <si>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</si>
  <si>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</si>
  <si>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</si>
  <si>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</si>
  <si>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</si>
  <si>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</si>
  <si>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</si>
  <si>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</si>
  <si>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</si>
  <si>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</si>
  <si>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</si>
  <si>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</si>
  <si>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</si>
  <si>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</si>
  <si>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</si>
  <si>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</si>
  <si>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</si>
  <si>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</si>
  <si>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</si>
  <si>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</si>
  <si>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</si>
  <si>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</si>
  <si>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</si>
  <si>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</si>
  <si>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</si>
  <si>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</si>
  <si>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</si>
  <si>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</si>
  <si>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</si>
  <si>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</si>
  <si>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</si>
  <si>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</si>
  <si>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</si>
  <si>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</si>
  <si>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</si>
  <si>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</si>
  <si>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</si>
  <si>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</si>
  <si>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</si>
  <si>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</si>
  <si>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</si>
  <si>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</si>
  <si>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</si>
  <si>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</si>
  <si>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</si>
  <si>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</si>
  <si>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</si>
  <si>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</si>
  <si>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</si>
  <si>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</si>
  <si>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</si>
  <si>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</si>
  <si>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</si>
  <si>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</si>
  <si>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</si>
  <si>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</si>
  <si>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</si>
  <si>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</si>
  <si>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</si>
  <si>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</si>
  <si>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</si>
  <si>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</si>
  <si>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</si>
  <si>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</si>
  <si>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</si>
  <si>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</si>
  <si>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</si>
  <si>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</si>
  <si>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</si>
  <si>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</si>
  <si>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</si>
  <si>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</si>
  <si>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</si>
  <si>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</si>
  <si>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</si>
  <si>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</si>
  <si>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</si>
  <si>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</si>
  <si>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</si>
  <si>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</si>
  <si>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</si>
  <si>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</si>
  <si>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</si>
  <si>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</si>
  <si>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</si>
  <si>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</si>
  <si>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</si>
  <si>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</si>
  <si>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</si>
  <si>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</si>
  <si>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</si>
  <si>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</si>
  <si>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</si>
  <si>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</si>
  <si>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</si>
  <si>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</si>
  <si>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</si>
  <si>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</si>
  <si>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</si>
  <si>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</si>
  <si>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</si>
  <si>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</si>
  <si>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</si>
  <si>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</si>
  <si>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</si>
  <si>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</si>
  <si>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</si>
  <si>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</si>
  <si>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</si>
  <si>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</si>
  <si>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</si>
  <si>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</si>
  <si>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</si>
  <si>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</si>
  <si>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</si>
  <si>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</si>
  <si>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</si>
  <si>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</si>
  <si>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</si>
  <si>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</si>
  <si>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</si>
  <si>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</si>
  <si>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</si>
  <si>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</si>
  <si>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</si>
  <si>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</si>
  <si>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</si>
  <si>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</si>
  <si>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</si>
  <si>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</si>
  <si>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</si>
  <si>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</si>
  <si>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</si>
  <si>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</si>
  <si>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</si>
  <si>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</si>
  <si>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</si>
  <si>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</si>
  <si>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</si>
  <si>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</si>
  <si>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</si>
  <si>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</si>
  <si>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</si>
  <si>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</si>
  <si>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</si>
  <si>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</si>
  <si>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</si>
  <si>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</si>
  <si>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</si>
  <si>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</si>
  <si>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</si>
  <si>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</si>
  <si>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</si>
  <si>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</si>
  <si>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</si>
  <si>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</si>
  <si>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</si>
  <si>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</si>
  <si>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</si>
  <si>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</si>
  <si>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</si>
  <si>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</si>
  <si>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</si>
  <si>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</si>
  <si>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</si>
  <si>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</si>
  <si>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</si>
  <si>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</si>
  <si>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</si>
  <si>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</si>
  <si>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</si>
  <si>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</si>
  <si>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</si>
  <si>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</si>
  <si>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</si>
  <si>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</si>
  <si>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</si>
  <si>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</si>
  <si>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</si>
  <si>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</si>
  <si>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</si>
  <si>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</si>
  <si>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</si>
  <si>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</si>
  <si>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</si>
  <si>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</si>
  <si>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</si>
  <si>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</si>
  <si>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</si>
  <si>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</si>
  <si>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</si>
  <si>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</si>
  <si>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</si>
  <si>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</si>
  <si>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</si>
  <si>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</si>
  <si>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</si>
  <si>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</si>
  <si>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</si>
  <si>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</si>
  <si>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</si>
  <si>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</si>
  <si>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</si>
  <si>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</si>
  <si>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</si>
  <si>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</si>
  <si>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</si>
  <si>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</si>
  <si>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</si>
  <si>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</si>
  <si>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</si>
  <si>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</si>
  <si>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</si>
  <si>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</si>
  <si>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</si>
  <si>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</si>
  <si>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</si>
  <si>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</si>
  <si>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</si>
  <si>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</si>
  <si>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</si>
  <si>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</si>
  <si>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</si>
  <si>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</si>
  <si>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</si>
  <si>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</si>
  <si>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</si>
  <si>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</si>
  <si>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</si>
  <si>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</si>
  <si>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</si>
  <si>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</si>
  <si>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</si>
  <si>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</si>
  <si>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</si>
  <si>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</si>
  <si>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</si>
  <si>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</si>
  <si>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</si>
  <si>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</si>
  <si>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</si>
  <si>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</si>
  <si>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</si>
  <si>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</si>
  <si>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</si>
  <si>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</si>
  <si>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</si>
  <si>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</si>
  <si>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</si>
  <si>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</si>
  <si>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</si>
  <si>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</si>
  <si>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</si>
  <si>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</si>
  <si>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</si>
  <si>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</si>
  <si>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</si>
  <si>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</si>
  <si>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</si>
  <si>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</si>
  <si>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</si>
  <si>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</si>
  <si>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</si>
  <si>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</si>
  <si>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</si>
  <si>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</si>
  <si>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</si>
  <si>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</si>
  <si>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</si>
  <si>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</si>
  <si>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</si>
  <si>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</si>
  <si>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</si>
  <si>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</si>
  <si>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</si>
  <si>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</si>
  <si>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</si>
  <si>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</si>
  <si>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</si>
  <si>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</si>
  <si>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</si>
  <si>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</si>
  <si>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</si>
  <si>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</si>
  <si>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</si>
  <si>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</si>
  <si>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</si>
  <si>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</si>
  <si>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</si>
  <si>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</si>
  <si>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</si>
  <si>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</si>
  <si>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</si>
  <si>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</si>
  <si>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</si>
  <si>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</si>
  <si>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</si>
  <si>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</si>
  <si>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</si>
  <si>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</si>
  <si>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</si>
  <si>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</si>
  <si>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</si>
  <si>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</si>
  <si>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</si>
  <si>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</si>
  <si>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</si>
  <si>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</si>
  <si>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</si>
  <si>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</si>
  <si>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</si>
  <si>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</si>
  <si>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</si>
  <si>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</si>
  <si>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</si>
  <si>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</si>
  <si>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</si>
  <si>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</si>
  <si>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</si>
  <si>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</si>
  <si>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</si>
  <si>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</si>
  <si>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</si>
  <si>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</si>
  <si>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</si>
  <si>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</si>
  <si>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</si>
  <si>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</si>
  <si>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</si>
  <si>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</si>
  <si>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</si>
  <si>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</si>
  <si>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</si>
  <si>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</si>
  <si>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</si>
  <si>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</si>
  <si>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</si>
  <si>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</si>
  <si>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</si>
  <si>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</si>
  <si>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</si>
  <si>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</si>
  <si>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</si>
  <si>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</si>
  <si>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</si>
  <si>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</si>
  <si>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</si>
  <si>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</si>
  <si>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</si>
  <si>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</si>
  <si>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</si>
  <si>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</si>
  <si>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</si>
  <si>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</si>
  <si>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</si>
  <si>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</si>
  <si>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</si>
  <si>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</si>
  <si>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</si>
  <si>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</si>
  <si>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</si>
  <si>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</si>
  <si>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</si>
  <si>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</si>
  <si>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</si>
  <si>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</si>
  <si>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</si>
  <si>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</si>
  <si>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</si>
  <si>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</si>
  <si>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</si>
  <si>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</si>
  <si>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</si>
  <si>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</si>
  <si>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</si>
  <si>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</si>
  <si>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</si>
  <si>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</si>
  <si>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</si>
  <si>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</si>
  <si>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</si>
  <si>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</si>
  <si>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</si>
  <si>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</si>
  <si>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</si>
  <si>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</si>
  <si>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</si>
  <si>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</si>
  <si>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</si>
  <si>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</si>
  <si>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</si>
  <si>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</si>
  <si>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</si>
  <si>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</si>
  <si>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</si>
  <si>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</si>
  <si>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</si>
  <si>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</si>
  <si>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</si>
  <si>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</si>
  <si>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</si>
  <si>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</si>
  <si>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</si>
  <si>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</si>
  <si>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</si>
  <si>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</si>
  <si>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</si>
  <si>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</si>
  <si>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</si>
  <si>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</si>
  <si>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</si>
  <si>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</si>
  <si>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</si>
  <si>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</si>
  <si>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</si>
  <si>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</si>
  <si>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</si>
  <si>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</si>
  <si>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</si>
  <si>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</si>
  <si>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</si>
  <si>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</si>
  <si>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</si>
  <si>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</si>
  <si>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</si>
  <si>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</si>
  <si>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</si>
  <si>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</si>
  <si>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</si>
  <si>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</si>
  <si>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</si>
  <si>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</si>
  <si>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</si>
  <si>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</si>
  <si>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</si>
  <si>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</si>
  <si>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</si>
  <si>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</si>
  <si>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</si>
  <si>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</si>
  <si>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</si>
  <si>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</si>
  <si>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</si>
  <si>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</si>
  <si>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</si>
  <si>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</si>
  <si>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</si>
  <si>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</si>
  <si>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</si>
  <si>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</si>
  <si>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</si>
  <si>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</si>
  <si>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</si>
  <si>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</si>
  <si>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</si>
  <si>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</si>
  <si>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</si>
  <si>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</si>
  <si>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</si>
  <si>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</si>
  <si>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</si>
  <si>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</si>
  <si>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</si>
  <si>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</si>
  <si>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</si>
  <si>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</si>
  <si>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</si>
  <si>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</si>
  <si>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</si>
  <si>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</si>
  <si>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</si>
  <si>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</si>
  <si>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</si>
  <si>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</si>
  <si>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</si>
  <si>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</si>
  <si>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</si>
  <si>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</si>
  <si>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</si>
  <si>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</si>
  <si>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</si>
  <si>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</si>
  <si>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</si>
  <si>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</si>
  <si>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</si>
  <si>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</si>
  <si>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</si>
  <si>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</si>
  <si>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</si>
  <si>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</si>
  <si>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</si>
  <si>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</si>
  <si>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</si>
  <si>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</si>
  <si>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</si>
  <si>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</si>
  <si>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</si>
  <si>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</si>
  <si>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</si>
  <si>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</si>
  <si>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</si>
  <si>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</si>
  <si>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</si>
  <si>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</si>
  <si>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</si>
  <si>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</si>
  <si>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</si>
  <si>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</si>
  <si>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</si>
  <si>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</si>
  <si>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</si>
  <si>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</si>
  <si>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</si>
  <si>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</si>
  <si>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</si>
  <si>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</si>
  <si>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</si>
  <si>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</si>
  <si>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</si>
  <si>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</si>
  <si>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</si>
  <si>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</si>
  <si>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</si>
  <si>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</si>
  <si>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</si>
  <si>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</si>
  <si>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</si>
  <si>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</si>
  <si>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</si>
  <si>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</si>
  <si>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</si>
  <si>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</si>
  <si>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</si>
  <si>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</si>
  <si>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</si>
  <si>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</si>
  <si>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</si>
  <si>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</si>
  <si>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</si>
  <si>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</si>
  <si>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</si>
  <si>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</si>
  <si>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</si>
  <si>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</si>
  <si>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</si>
  <si>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</si>
  <si>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</si>
  <si>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</si>
  <si>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</si>
  <si>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</si>
  <si>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</si>
  <si>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</si>
  <si>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</si>
  <si>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</si>
  <si>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</si>
  <si>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</si>
  <si>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</si>
  <si>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</si>
  <si>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</si>
  <si>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</si>
  <si>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</si>
  <si>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</si>
  <si>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</si>
  <si>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</si>
  <si>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</si>
  <si>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</si>
  <si>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</si>
  <si>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</si>
  <si>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</si>
  <si>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</si>
  <si>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</si>
  <si>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</si>
  <si>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</si>
  <si>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</si>
  <si>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</si>
  <si>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</si>
  <si>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</si>
  <si>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</si>
  <si>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</si>
  <si>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</si>
  <si>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</si>
  <si>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</si>
  <si>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</si>
  <si>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</si>
  <si>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</si>
  <si>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</si>
  <si>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</si>
  <si>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</si>
  <si>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</si>
  <si>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</si>
  <si>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</si>
  <si>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</si>
  <si>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</si>
  <si>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</si>
  <si>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</si>
  <si>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</si>
  <si>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</si>
  <si>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</si>
  <si>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</si>
  <si>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</si>
  <si>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</si>
  <si>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</si>
  <si>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</si>
  <si>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</si>
  <si>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</si>
  <si>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</si>
  <si>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</si>
  <si>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</si>
  <si>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</si>
  <si>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</si>
  <si>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</si>
  <si>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</si>
  <si>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</si>
  <si>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</si>
  <si>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</si>
  <si>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</si>
  <si>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</si>
  <si>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</si>
  <si>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</si>
  <si>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</si>
  <si>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</si>
  <si>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</si>
  <si>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</si>
  <si>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</si>
  <si>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</si>
  <si>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</si>
  <si>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</si>
  <si>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</si>
  <si>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</si>
  <si>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</si>
  <si>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</si>
  <si>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</si>
  <si>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</si>
  <si>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</si>
  <si>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</si>
  <si>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</si>
  <si>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</si>
  <si>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</si>
  <si>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</si>
  <si>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</si>
  <si>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</si>
  <si>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</si>
  <si>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</si>
  <si>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</si>
  <si>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</si>
  <si>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</si>
  <si>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</si>
  <si>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</si>
  <si>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</si>
  <si>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</si>
  <si>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</si>
  <si>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</si>
  <si>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</si>
  <si>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</si>
  <si>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</si>
  <si>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</si>
  <si>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</si>
  <si>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</si>
  <si>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</si>
  <si>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</si>
  <si>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</si>
  <si>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</si>
  <si>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</si>
  <si>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</si>
  <si>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</si>
  <si>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</si>
  <si>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</si>
  <si>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</si>
  <si>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</si>
  <si>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</si>
  <si>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</si>
  <si>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</si>
  <si>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</si>
  <si>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</si>
  <si>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</si>
  <si>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</si>
  <si>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</si>
  <si>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</si>
  <si>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</si>
  <si>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</si>
  <si>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</si>
  <si>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</si>
  <si>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</si>
  <si>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</si>
  <si>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</si>
  <si>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</si>
  <si>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</si>
  <si>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</si>
  <si>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</si>
  <si>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</si>
  <si>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</si>
  <si>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</si>
  <si>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</si>
  <si>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</si>
  <si>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</si>
  <si>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</si>
  <si>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</si>
  <si>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</si>
  <si>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</si>
  <si>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</si>
  <si>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</si>
  <si>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</si>
  <si>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</si>
  <si>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</si>
  <si>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</si>
  <si>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</si>
  <si>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</si>
  <si>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</si>
  <si>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</si>
  <si>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</si>
  <si>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</si>
  <si>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</si>
  <si>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</si>
  <si>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</si>
  <si>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</si>
  <si>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</si>
  <si>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</si>
  <si>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</si>
  <si>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</si>
  <si>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</si>
  <si>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</si>
  <si>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</si>
  <si>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</si>
  <si>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</si>
  <si>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</si>
  <si>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</si>
  <si>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</si>
  <si>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</si>
  <si>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</si>
  <si>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</si>
  <si>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</si>
  <si>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</si>
  <si>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</si>
  <si>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</si>
  <si>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</si>
  <si>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</si>
  <si>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</si>
  <si>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</si>
  <si>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</si>
  <si>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</si>
  <si>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</si>
  <si>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</si>
  <si>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</si>
  <si>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</si>
  <si>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</si>
  <si>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</si>
  <si>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</si>
  <si>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</si>
  <si>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</si>
  <si>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</si>
  <si>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</si>
  <si>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</si>
  <si>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</si>
  <si>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</si>
  <si>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</si>
  <si>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</si>
  <si>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</si>
  <si>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</si>
  <si>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</si>
  <si>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</si>
  <si>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</si>
  <si>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</si>
  <si>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</si>
  <si>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</si>
  <si>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</si>
  <si>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</si>
  <si>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</si>
  <si>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</si>
  <si>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</si>
  <si>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</si>
  <si>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</si>
  <si>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</si>
  <si>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</si>
  <si>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</si>
  <si>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</si>
  <si>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</si>
  <si>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</si>
  <si>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</si>
  <si>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</si>
  <si>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</si>
  <si>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</si>
  <si>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</si>
  <si>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</si>
  <si>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</si>
  <si>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</si>
  <si>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</si>
  <si>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</si>
  <si>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</si>
  <si>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</si>
  <si>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</si>
  <si>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</si>
  <si>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</si>
  <si>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</si>
  <si>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</si>
  <si>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</si>
  <si>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</si>
  <si>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</si>
  <si>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</si>
  <si>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</si>
  <si>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</si>
  <si>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</si>
  <si>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</si>
  <si>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</si>
  <si>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</si>
  <si>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</si>
  <si>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</si>
  <si>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</si>
  <si>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</si>
  <si>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</si>
  <si>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</si>
  <si>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</si>
  <si>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</si>
  <si>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</si>
  <si>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</si>
  <si>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</si>
  <si>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</si>
  <si>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</si>
  <si>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</si>
  <si>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</si>
  <si>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</si>
  <si>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</si>
  <si>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</si>
  <si>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</si>
  <si>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</si>
  <si>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</si>
  <si>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</si>
  <si>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</si>
  <si>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</si>
  <si>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</si>
  <si>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</si>
  <si>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</si>
  <si>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</si>
  <si>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</si>
  <si>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</si>
  <si>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</si>
  <si>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</si>
  <si>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</si>
  <si>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</si>
  <si>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</si>
  <si>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</si>
  <si>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</si>
  <si>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</si>
  <si>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</si>
  <si>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</si>
  <si>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</si>
  <si>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</si>
  <si>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</si>
  <si>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</si>
  <si>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</si>
  <si>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</si>
  <si>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</si>
  <si>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</si>
  <si>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</si>
  <si>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</si>
  <si>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</si>
  <si>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</si>
  <si>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</si>
  <si>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</si>
  <si>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</si>
  <si>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</si>
  <si>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</si>
  <si>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</si>
  <si>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</si>
  <si>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</si>
  <si>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</si>
  <si>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</si>
  <si>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</si>
  <si>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</si>
  <si>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</si>
  <si>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</si>
  <si>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</si>
  <si>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</si>
  <si>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</si>
  <si>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</si>
  <si>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</si>
  <si>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</si>
  <si>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</si>
  <si>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</si>
  <si>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</si>
  <si>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</si>
  <si>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</si>
  <si>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</si>
  <si>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</si>
  <si>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</si>
  <si>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</si>
  <si>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</si>
  <si>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</si>
  <si>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</si>
  <si>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</si>
  <si>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</si>
  <si>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</si>
  <si>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</si>
  <si>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</si>
  <si>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</si>
  <si>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</si>
  <si>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</si>
  <si>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</si>
  <si>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</si>
  <si>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</si>
  <si>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</si>
  <si>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</si>
  <si>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</si>
  <si>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</si>
  <si>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</si>
  <si>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</si>
  <si>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</si>
  <si>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</si>
  <si>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</si>
  <si>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</si>
  <si>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</si>
  <si>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</si>
  <si>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</si>
  <si>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</si>
  <si>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</si>
  <si>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</si>
  <si>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</si>
  <si>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</si>
  <si>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</si>
  <si>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</si>
  <si>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</si>
  <si>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</si>
  <si>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</si>
  <si>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</si>
  <si>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</si>
  <si>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</si>
  <si>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</si>
  <si>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</si>
  <si>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</si>
  <si>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</si>
  <si>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</si>
  <si>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</si>
  <si>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</si>
  <si>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</si>
  <si>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</si>
  <si>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</si>
  <si>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</si>
  <si>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</si>
  <si>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</si>
  <si>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</si>
  <si>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</si>
  <si>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</si>
  <si>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</si>
  <si>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</si>
  <si>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</si>
  <si>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</si>
  <si>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</si>
  <si>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</si>
  <si>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</si>
  <si>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</si>
  <si>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</si>
  <si>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</si>
  <si>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</si>
  <si>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</si>
  <si>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</si>
  <si>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</si>
  <si>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</si>
  <si>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</si>
  <si>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</si>
  <si>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</si>
  <si>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</si>
  <si>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</si>
  <si>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</si>
  <si>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</si>
  <si>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</si>
  <si>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</si>
  <si>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</si>
  <si>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</si>
  <si>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</si>
  <si>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</si>
  <si>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</si>
  <si>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</si>
  <si>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</si>
  <si>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</si>
  <si>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</si>
  <si>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</si>
  <si>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</si>
  <si>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</si>
  <si>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</si>
  <si>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</si>
  <si>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</si>
  <si>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</si>
  <si>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</si>
  <si>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</si>
  <si>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</si>
  <si>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</si>
  <si>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</si>
  <si>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</si>
  <si>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</si>
  <si>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</si>
  <si>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</si>
  <si>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</si>
  <si>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</si>
  <si>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</si>
  <si>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</si>
  <si>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</si>
  <si>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</si>
  <si>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</si>
  <si>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</si>
  <si>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</si>
  <si>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</si>
  <si>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</si>
  <si>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</si>
  <si>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</si>
  <si>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</si>
  <si>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</si>
  <si>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</si>
  <si>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</si>
  <si>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</si>
  <si>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</si>
  <si>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</si>
  <si>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</si>
  <si>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</si>
  <si>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</si>
  <si>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</si>
  <si>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</si>
  <si>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</si>
  <si>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</si>
  <si>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</si>
  <si>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</si>
  <si>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</si>
  <si>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</si>
  <si>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</si>
  <si>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</si>
  <si>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</si>
  <si>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</si>
  <si>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</si>
  <si>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</si>
  <si>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</si>
  <si>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</si>
  <si>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</si>
  <si>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</si>
  <si>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</si>
  <si>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</si>
  <si>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</si>
  <si>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</si>
  <si>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</si>
  <si>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</si>
  <si>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</si>
  <si>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</si>
  <si>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</si>
  <si>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</si>
  <si>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</si>
  <si>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</si>
  <si>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</si>
  <si>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</si>
  <si>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</si>
  <si>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</si>
  <si>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</si>
  <si>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</si>
  <si>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</si>
  <si>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</si>
  <si>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</si>
  <si>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</si>
  <si>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</si>
  <si>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</si>
  <si>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</si>
  <si>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</si>
  <si>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</si>
  <si>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</si>
  <si>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</si>
  <si>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</si>
  <si>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</si>
  <si>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</si>
  <si>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</si>
  <si>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</si>
  <si>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</si>
  <si>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</si>
  <si>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</si>
  <si>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</si>
  <si>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</si>
  <si>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</si>
  <si>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</si>
  <si>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</si>
  <si>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</si>
  <si>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</si>
  <si>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</si>
  <si>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</si>
  <si>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</si>
  <si>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</si>
  <si>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</si>
  <si>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</si>
  <si>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</si>
  <si>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</si>
  <si>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</si>
  <si>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</si>
  <si>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</si>
  <si>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</si>
  <si>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</si>
  <si>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</si>
  <si>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</si>
  <si>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</si>
  <si>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</si>
  <si>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</si>
  <si>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</si>
  <si>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</si>
  <si>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</si>
  <si>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</si>
  <si>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</si>
  <si>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</si>
  <si>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</si>
  <si>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</si>
  <si>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</si>
  <si>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</si>
  <si>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</si>
  <si>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</si>
  <si>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</si>
  <si>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</si>
  <si>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</si>
  <si>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</si>
  <si>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</si>
  <si>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</si>
  <si>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</si>
  <si>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</si>
  <si>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</si>
  <si>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</si>
  <si>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</si>
  <si>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</si>
  <si>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</si>
  <si>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</si>
  <si>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</si>
  <si>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</si>
  <si>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</si>
  <si>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</si>
  <si>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</si>
  <si>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</si>
  <si>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</si>
  <si>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</si>
  <si>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</si>
  <si>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</si>
  <si>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</si>
  <si>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</si>
  <si>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</si>
  <si>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</si>
  <si>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</si>
  <si>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</si>
  <si>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</si>
  <si>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</si>
  <si>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</si>
  <si>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</si>
  <si>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</si>
  <si>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</si>
  <si>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</si>
  <si>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</si>
  <si>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</si>
  <si>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</si>
  <si>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</si>
  <si>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</si>
  <si>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</si>
  <si>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</si>
  <si>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</si>
  <si>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</si>
  <si>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</si>
  <si>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</si>
  <si>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</si>
  <si>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</si>
  <si>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</si>
  <si>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</si>
  <si>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</si>
  <si>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</si>
  <si>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</si>
  <si>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</si>
  <si>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</si>
  <si>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</si>
  <si>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</si>
  <si>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</si>
  <si>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</si>
  <si>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</si>
  <si>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</si>
  <si>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</si>
  <si>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</si>
  <si>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</si>
  <si>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</si>
  <si>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</si>
  <si>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</si>
  <si>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</si>
  <si>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</si>
  <si>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</si>
  <si>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</si>
  <si>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</si>
  <si>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</si>
  <si>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</si>
  <si>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</si>
  <si>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</si>
  <si>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</si>
  <si>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</si>
  <si>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</si>
  <si>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</si>
  <si>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</si>
  <si>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</si>
  <si>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</si>
  <si>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</si>
  <si>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</si>
  <si>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</si>
  <si>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</si>
  <si>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</si>
  <si>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</si>
  <si>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</si>
  <si>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</si>
  <si>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</si>
  <si>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</si>
  <si>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</si>
  <si>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</si>
  <si>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</si>
  <si>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</si>
  <si>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</si>
  <si>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</si>
  <si>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</si>
  <si>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</si>
  <si>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</si>
  <si>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</si>
  <si>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</si>
  <si>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</si>
  <si>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</si>
  <si>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</si>
  <si>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</si>
  <si>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</si>
  <si>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</si>
  <si>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</si>
  <si>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</si>
  <si>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</si>
  <si>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</si>
  <si>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</si>
  <si>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</si>
  <si>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</si>
  <si>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</si>
  <si>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</si>
  <si>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</si>
  <si>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</si>
  <si>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</si>
  <si>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</si>
  <si>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</si>
  <si>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</si>
  <si>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</si>
  <si>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</si>
  <si>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</si>
  <si>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</si>
  <si>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</si>
  <si>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</si>
  <si>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</si>
  <si>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</si>
  <si>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</si>
  <si>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</si>
  <si>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</si>
  <si>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</si>
  <si>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</si>
  <si>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</si>
  <si>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</si>
  <si>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</si>
  <si>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</si>
  <si>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</si>
  <si>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</si>
  <si>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</si>
  <si>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</si>
  <si>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</si>
  <si>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</si>
  <si>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</si>
  <si>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</si>
  <si>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</si>
  <si>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</si>
  <si>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</si>
  <si>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</si>
  <si>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</si>
  <si>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</si>
  <si>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</si>
  <si>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</si>
  <si>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</si>
  <si>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</si>
  <si>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</si>
  <si>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</si>
  <si>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</si>
  <si>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</si>
  <si>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</si>
  <si>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</si>
  <si>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</si>
  <si>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</si>
  <si>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</si>
  <si>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</si>
  <si>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</si>
  <si>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</si>
  <si>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</si>
  <si>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</si>
  <si>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</si>
  <si>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</si>
  <si>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</si>
  <si>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</si>
  <si>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</si>
  <si>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</si>
  <si>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</si>
  <si>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</si>
  <si>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</si>
  <si>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</si>
  <si>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</si>
  <si>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</si>
  <si>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</si>
  <si>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</si>
  <si>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</si>
  <si>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</si>
  <si>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</si>
  <si>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</si>
  <si>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</si>
  <si>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</si>
  <si>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</si>
  <si>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</si>
  <si>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</si>
  <si>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</si>
  <si>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</si>
  <si>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</si>
  <si>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</si>
  <si>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</si>
  <si>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</si>
  <si>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</si>
  <si>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</si>
  <si>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</si>
  <si>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</si>
  <si>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</si>
  <si>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</si>
  <si>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</si>
  <si>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</si>
  <si>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</si>
  <si>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</si>
  <si>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</si>
  <si>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</si>
  <si>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</si>
  <si>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</si>
  <si>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</si>
  <si>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</si>
  <si>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</si>
  <si>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</si>
  <si>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</si>
  <si>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</si>
  <si>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</si>
  <si>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</si>
  <si>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</si>
  <si>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</si>
  <si>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</si>
  <si>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</si>
  <si>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</si>
  <si>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</si>
  <si>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</si>
  <si>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</si>
  <si>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</si>
  <si>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</si>
  <si>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</si>
  <si>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</si>
  <si>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</si>
  <si>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</si>
  <si>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</si>
  <si>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</si>
  <si>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</si>
  <si>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</si>
  <si>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</si>
  <si>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</si>
  <si>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</si>
  <si>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</si>
  <si>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</si>
  <si>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</si>
  <si>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</si>
  <si>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</si>
  <si>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</si>
  <si>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</si>
  <si>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</si>
  <si>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</si>
  <si>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</si>
  <si>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</si>
  <si>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</si>
  <si>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</si>
  <si>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</si>
  <si>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</si>
  <si>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</si>
  <si>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</si>
  <si>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</si>
  <si>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</si>
  <si>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</si>
  <si>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</si>
  <si>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</si>
  <si>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</si>
  <si>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</si>
  <si>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</si>
  <si>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</si>
  <si>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</si>
  <si>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</si>
  <si>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</si>
  <si>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</si>
  <si>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</si>
  <si>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</si>
  <si>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</si>
  <si>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</si>
  <si>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</si>
  <si>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</si>
  <si>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</si>
  <si>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</si>
  <si>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</si>
  <si>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</si>
  <si>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</si>
  <si>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</si>
  <si>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</si>
  <si>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</si>
  <si>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</si>
  <si>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</si>
  <si>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</si>
  <si>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</si>
  <si>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</si>
  <si>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</si>
  <si>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</si>
  <si>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</si>
  <si>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</si>
  <si>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</si>
  <si>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</si>
  <si>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</si>
  <si>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</si>
  <si>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</si>
  <si>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</si>
  <si>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</si>
  <si>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</si>
  <si>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</si>
  <si>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</si>
  <si>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</si>
  <si>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</si>
  <si>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</si>
  <si>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</si>
  <si>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</si>
  <si>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</si>
  <si>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</si>
  <si>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</si>
  <si>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</si>
  <si>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</si>
  <si>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</si>
  <si>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</si>
  <si>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</si>
  <si>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</si>
  <si>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</si>
  <si>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</si>
  <si>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</si>
  <si>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</si>
  <si>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</si>
  <si>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</si>
  <si>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</si>
  <si>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</si>
  <si>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</si>
  <si>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</si>
  <si>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</si>
  <si>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</si>
  <si>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</si>
  <si>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</si>
  <si>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</si>
  <si>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</si>
  <si>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</si>
  <si>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</si>
  <si>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</si>
  <si>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</si>
  <si>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</si>
  <si>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</si>
  <si>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</si>
  <si>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</si>
  <si>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</si>
  <si>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</si>
  <si>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</si>
  <si>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</si>
  <si>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</si>
  <si>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</si>
  <si>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</si>
  <si>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</si>
  <si>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</si>
  <si>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</si>
  <si>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</si>
  <si>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</si>
  <si>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</si>
  <si>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</si>
  <si>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</si>
  <si>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</si>
  <si>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</si>
  <si>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</si>
  <si>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</si>
  <si>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</si>
  <si>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</si>
  <si>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</si>
  <si>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</si>
  <si>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</si>
  <si>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</si>
  <si>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</si>
  <si>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</si>
  <si>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</si>
  <si>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</si>
  <si>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</si>
  <si>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</si>
  <si>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</si>
  <si>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</si>
  <si>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</si>
  <si>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</si>
  <si>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</si>
  <si>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</si>
  <si>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</si>
  <si>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</si>
  <si>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</si>
  <si>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</si>
  <si>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</si>
  <si>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</si>
  <si>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</si>
  <si>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</si>
  <si>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</si>
  <si>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</si>
  <si>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</si>
  <si>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</si>
  <si>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</si>
  <si>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</si>
  <si>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</si>
  <si>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</si>
  <si>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</si>
  <si>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</si>
  <si>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</si>
  <si>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</si>
  <si>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</si>
  <si>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</si>
  <si>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</si>
  <si>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</si>
  <si>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</si>
  <si>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</si>
  <si>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</si>
  <si>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</si>
  <si>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</si>
  <si>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</si>
  <si>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</si>
  <si>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</si>
  <si>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</si>
  <si>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</si>
  <si>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</si>
  <si>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</si>
  <si>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</si>
  <si>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</si>
  <si>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</si>
  <si>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</si>
  <si>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</si>
  <si>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</si>
  <si>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</si>
  <si>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</si>
  <si>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</si>
  <si>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</si>
  <si>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</si>
  <si>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</si>
  <si>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</si>
  <si>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</si>
  <si>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</si>
  <si>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</si>
  <si>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</si>
  <si>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</si>
  <si>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</si>
  <si>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</si>
  <si>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</si>
  <si>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</si>
  <si>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</si>
  <si>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</si>
  <si>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</si>
  <si>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</si>
  <si>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</si>
  <si>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</si>
  <si>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</si>
  <si>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</si>
  <si>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</si>
  <si>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</si>
  <si>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</si>
  <si>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</si>
  <si>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</si>
  <si>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</si>
  <si>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</si>
  <si>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</si>
  <si>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</si>
  <si>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</si>
  <si>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</si>
  <si>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</si>
  <si>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</si>
  <si>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</si>
  <si>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</si>
  <si>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</si>
  <si>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</si>
  <si>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</si>
  <si>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</si>
  <si>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</si>
  <si>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</si>
  <si>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</si>
  <si>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</si>
  <si>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</si>
  <si>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</si>
  <si>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</si>
  <si>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</si>
  <si>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</si>
  <si>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</si>
  <si>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</si>
  <si>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</si>
  <si>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</si>
  <si>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</si>
  <si>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</si>
  <si>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</si>
  <si>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</si>
  <si>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</si>
  <si>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</si>
  <si>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</si>
  <si>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</si>
  <si>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</si>
  <si>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</si>
  <si>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</si>
  <si>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</si>
  <si>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</si>
  <si>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</si>
  <si>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</si>
  <si>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</si>
  <si>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</si>
  <si>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</si>
  <si>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</si>
  <si>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</si>
  <si>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</si>
  <si>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</si>
  <si>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</si>
  <si>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</si>
  <si>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</si>
  <si>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</si>
  <si>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</si>
  <si>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</si>
  <si>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</si>
  <si>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</si>
  <si>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</si>
  <si>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</si>
  <si>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</si>
  <si>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</si>
  <si>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</si>
  <si>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</si>
  <si>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</si>
  <si>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</si>
  <si>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</si>
  <si>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</si>
  <si>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</si>
  <si>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</si>
  <si>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</si>
  <si>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</si>
  <si>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</si>
  <si>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</si>
  <si>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</si>
  <si>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</si>
  <si>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</si>
  <si>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</si>
  <si>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</si>
  <si>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</si>
  <si>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</si>
  <si>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</si>
  <si>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</si>
  <si>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</si>
  <si>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</si>
  <si>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</si>
  <si>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</si>
  <si>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</si>
  <si>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</si>
  <si>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</si>
  <si>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</si>
  <si>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</si>
  <si>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</si>
  <si>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</si>
  <si>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</si>
  <si>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</si>
  <si>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</si>
  <si>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</si>
  <si>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</si>
  <si>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</si>
  <si>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</si>
  <si>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</si>
  <si>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</si>
  <si>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</si>
  <si>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</si>
  <si>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</si>
  <si>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</si>
  <si>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</si>
  <si>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</si>
  <si>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</si>
  <si>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</si>
  <si>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</si>
  <si>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</si>
  <si>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</si>
  <si>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</si>
  <si>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</si>
  <si>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</si>
  <si>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</si>
  <si>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</si>
  <si>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</si>
  <si>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</si>
  <si>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</si>
  <si>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</si>
  <si>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</si>
  <si>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</si>
  <si>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</si>
  <si>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</si>
  <si>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</si>
  <si>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</si>
  <si>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</si>
  <si>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</si>
  <si>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</si>
  <si>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</si>
  <si>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</si>
  <si>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</si>
  <si>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</si>
  <si>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</si>
  <si>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</si>
  <si>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</si>
  <si>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</si>
  <si>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</si>
  <si>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</si>
  <si>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</si>
  <si>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</si>
  <si>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</si>
  <si>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</si>
  <si>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</si>
  <si>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</si>
  <si>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</si>
  <si>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</si>
  <si>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</si>
  <si>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</si>
  <si>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</si>
  <si>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</si>
  <si>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</si>
  <si>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</si>
  <si>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</si>
  <si>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</si>
  <si>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</si>
  <si>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</si>
  <si>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</si>
  <si>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</si>
  <si>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</si>
  <si>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</si>
  <si>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</si>
  <si>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</si>
  <si>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</si>
  <si>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</si>
  <si>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</si>
  <si>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</si>
  <si>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</si>
  <si>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</si>
  <si>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</si>
  <si>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</si>
  <si>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</si>
  <si>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</si>
  <si>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</si>
  <si>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</si>
  <si>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</si>
  <si>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</si>
  <si>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</si>
  <si>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</si>
  <si>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</si>
  <si>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</si>
  <si>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</si>
  <si>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</si>
  <si>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</si>
  <si>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</si>
  <si>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</si>
  <si>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</si>
  <si>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</si>
  <si>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</si>
  <si>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</si>
  <si>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</si>
  <si>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</si>
  <si>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</si>
  <si>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</si>
  <si>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</si>
  <si>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</si>
  <si>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</si>
  <si>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</si>
  <si>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</si>
  <si>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</si>
  <si>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</si>
  <si>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</si>
  <si>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</si>
  <si>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</si>
  <si>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</si>
  <si>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</si>
  <si>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</si>
  <si>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</si>
  <si>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</si>
  <si>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</si>
  <si>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</si>
  <si>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</si>
  <si>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</si>
  <si>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</si>
  <si>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</si>
  <si>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</si>
  <si>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</si>
  <si>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</si>
  <si>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</si>
  <si>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</si>
  <si>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</si>
  <si>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</si>
  <si>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</si>
  <si>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</si>
  <si>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</si>
  <si>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</si>
  <si>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</si>
  <si>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</si>
  <si>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</si>
  <si>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</si>
  <si>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</si>
  <si>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</si>
  <si>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</si>
  <si>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</si>
  <si>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</si>
  <si>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</si>
  <si>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</si>
  <si>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PCM-20251110-00000788</t>
  </si>
  <si>
    <t>Critical</t>
  </si>
  <si>
    <t xml:space="preserve">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</si>
  <si>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</si>
  <si>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</si>
  <si>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</si>
  <si>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</si>
  <si>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</si>
  <si>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</si>
  <si>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</si>
  <si>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</si>
  <si>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</si>
  <si>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</si>
  <si>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</si>
  <si>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</si>
  <si>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</si>
  <si>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</si>
  <si>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</si>
  <si>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</si>
  <si>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</si>
  <si>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</si>
  <si>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</si>
  <si>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</si>
  <si>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</si>
  <si>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</si>
  <si>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</si>
  <si>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</si>
  <si>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</si>
  <si>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</si>
  <si>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</si>
  <si>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</si>
  <si>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</si>
  <si>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</si>
  <si>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</si>
  <si>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</si>
  <si>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</si>
  <si>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</si>
  <si>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</si>
  <si>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</si>
  <si>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</si>
  <si>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</si>
  <si>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</si>
  <si>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</si>
  <si>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</si>
  <si>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</si>
  <si>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</si>
  <si>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</si>
  <si>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</si>
  <si>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</si>
  <si>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</si>
  <si>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</si>
  <si>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</si>
  <si>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</si>
  <si>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</si>
  <si>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</si>
  <si>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</si>
  <si>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</si>
  <si>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</si>
  <si>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</si>
  <si>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</si>
  <si>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</si>
  <si>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</si>
  <si>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</si>
  <si>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</si>
  <si>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</si>
  <si>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</si>
  <si>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</si>
  <si>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</si>
  <si>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</si>
  <si>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</si>
  <si>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</si>
  <si>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</si>
  <si>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</si>
  <si>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</si>
  <si>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</si>
  <si>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</si>
  <si>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</si>
  <si>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</si>
  <si>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</si>
  <si>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</si>
  <si>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</si>
  <si>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</si>
  <si>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</si>
  <si>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</si>
  <si>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PCM-20251110-00000493</t>
  </si>
  <si>
    <t xml:space="preserve">team fuel PG need 40 min </t>
  </si>
  <si>
    <t>PCM-20251110-00001072</t>
  </si>
  <si>
    <t>ETA 50 km</t>
  </si>
  <si>
    <t>PCM-20251110-00000956</t>
  </si>
  <si>
    <t>site down again at 2025-11-10 12:50:52 // ETA 40 min</t>
  </si>
  <si>
    <t xml:space="preserve"> PCM-20250215-00000830 </t>
  </si>
  <si>
    <t>LTE site still down and  site located in aramco area access issue need special permission</t>
  </si>
  <si>
    <t>rab0657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</si>
  <si>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</si>
  <si>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</si>
  <si>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</si>
  <si>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</si>
  <si>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</si>
  <si>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</si>
  <si>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</si>
  <si>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</si>
  <si>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PCM-20251110-00000777</t>
  </si>
  <si>
    <t>HAJ2936</t>
  </si>
  <si>
    <t>New site and not accepted by FLM so far.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</si>
</sst>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9" totalsRowShown="0" headerRowDxfId="174" dataDxfId="173" headerRowBorderDxfId="171" tableBorderDxfId="172" totalsRowBorderDxfId="170">
  <autoFilter ref="A1:L4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0" totalsRowShown="0" headerRowDxfId="64" dataDxfId="63" headerRowBorderDxfId="61" tableBorderDxfId="62">
  <autoFilter ref="A1:L10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4" totalsRowShown="0" headerRowDxfId="31" dataDxfId="30" headerRowBorderDxfId="28" tableBorderDxfId="29">
  <autoFilter ref="A1:L2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9"/>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5" ca="1" si="0">IFERROR(NOW()-F2,"")</f>
        <v>308.59893495370488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12722</v>
      </c>
      <c r="E3" s="110" t="s">
        <v>39024</v>
      </c>
      <c r="F3" s="111">
        <v>45971.436979166669</v>
      </c>
      <c r="G3" s="112">
        <f t="shared" ca="1" si="0"/>
        <v>0.11038171296240762</v>
      </c>
      <c r="H3" s="111">
        <v>45971.427615740744</v>
      </c>
      <c r="I3" s="109" t="str">
        <f>IFERROR(VLOOKUP(D3,DB!A:F,6,0),"")</f>
        <v>Generator-SG</v>
      </c>
      <c r="J3" s="109" t="str">
        <f>IFERROR(VLOOKUP(D3,DB!A:G,7,0),"")</f>
        <v>Dead</v>
      </c>
      <c r="K3" s="113" t="s">
        <v>39025</v>
      </c>
      <c r="L3" s="114" t="str">
        <f>IFERROR(VLOOKUP(D3,DB!A:I,9,0),"")</f>
        <v>Latis</v>
      </c>
    </row>
    <row r="4" spans="1:15" ht="15" customHeight="1">
      <c r="A4" s="108"/>
      <c r="B4" s="109" t="str">
        <f>IFERROR(VLOOKUP(D4,DB!A:K,11,0),"")</f>
        <v/>
      </c>
      <c r="C4" s="109"/>
      <c r="D4" s="109"/>
      <c r="E4" s="110"/>
      <c r="F4" s="111"/>
      <c r="G4" s="112">
        <f t="shared" ca="1" si="0"/>
        <v>45971.547360879631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45971.547360879631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45971.547360879631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45971.547360879631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45971.547360879631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45971.547360879631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45971.547360879631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45971.547360879631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45971.547360879631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45971.547360879631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45971.547360879631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45971.547360879631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45971.547360879631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45971.547360879631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45971.547360879631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45971.547360879631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45971.547360879631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45971.547360879631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45971.547360879631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45971.547360879631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45971.547360879631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45971.547360879631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45971.547360879631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45971.547360879631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45971.547360879631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45971.547360879631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45971.547360879631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45971.547360879631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45971.547360879631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45971.547360879631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45971.547360879631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45971.547360879631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45971.547360879631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45971.547360879631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ref="G38:G69" ca="1" si="2">IFERROR(NOW()-F38,"")</f>
        <v>45971.547360879631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45971.547360879631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45971.547360879631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45971.547360879631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45971.547360879631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45971.547360879631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45971.547360879631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45971.547360879631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45971.547360879631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45971.547360879631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45971.547360879631</v>
      </c>
      <c r="H48" s="111"/>
      <c r="I48" s="109" t="str">
        <f>IFERROR(VLOOKUP(D48,DB!A:F,6,0),"")</f>
        <v/>
      </c>
      <c r="J48" s="109" t="str">
        <f>IFERROR(VLOOKUP(D48,DB!A:G,7,0),"")</f>
        <v/>
      </c>
      <c r="K48" s="113"/>
      <c r="L48" s="114" t="str">
        <f>IFERROR(VLOOKUP(D48,DB!A:I,9,0),"")</f>
        <v/>
      </c>
    </row>
    <row r="49" spans="1:12" ht="15" customHeight="1">
      <c r="A49" s="117"/>
      <c r="B49" s="118" t="str">
        <f>IFERROR(VLOOKUP(D49,DB!A:K,11,0),"")</f>
        <v/>
      </c>
      <c r="C49" s="118"/>
      <c r="D49" s="118"/>
      <c r="E49" s="119"/>
      <c r="F49" s="120"/>
      <c r="G49" s="121">
        <f t="shared" ca="1" si="2"/>
        <v>45971.547360879631</v>
      </c>
      <c r="H49" s="120"/>
      <c r="I49" s="118" t="str">
        <f>IFERROR(VLOOKUP(D49,DB!A:F,6,0),"")</f>
        <v/>
      </c>
      <c r="J49" s="118" t="str">
        <f>IFERROR(VLOOKUP(D49,DB!A:G,7,0),"")</f>
        <v/>
      </c>
      <c r="K49" s="122"/>
      <c r="L49" s="123" t="str">
        <f>IFERROR(VLOOKUP(D49,DB!A:I,9,0),"")</f>
        <v/>
      </c>
    </row>
  </sheetData>
  <customSheetViews>
    <customSheetView guid="{F6042A99-DD27-4453-835D-0834D95730CC}" filter="1" showAutoFilter="1">
      <pageMargins left="0" right="0" top="0" bottom="0" header="0" footer="0"/>
      <autoFilter ref="B1:M1" xr:uid="{1F3819F2-CBAF-4EEC-8CAD-0568B6898966}"/>
    </customSheetView>
  </customSheetViews>
  <dataValidations count="2">
    <dataValidation allowBlank="1" showInputMessage="1" showErrorMessage="1" sqref="E1" xr:uid="{5DBA255D-CDD9-49FB-AD3C-AF70AB4EE696}"/>
    <dataValidation type="list" allowBlank="1" showInputMessage="1" showErrorMessage="1" sqref="E2:E4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tabSelected="1"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4" ca="1" si="0">IFERROR(NOW()-F3,"-")</f>
        <v>146.54752291666955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12914</v>
      </c>
      <c r="E4" s="103" t="s">
        <v>39021</v>
      </c>
      <c r="F4" s="104">
        <v>45971.306087962963</v>
      </c>
      <c r="G4" s="105">
        <f t="shared" ca="1" si="0"/>
        <v>0.24127291666809469</v>
      </c>
      <c r="H4" s="104">
        <v>45971.300138888888</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14489</v>
      </c>
      <c r="E5" s="103" t="s">
        <v>39021</v>
      </c>
      <c r="F5" s="104">
        <v>45971.516782407409</v>
      </c>
      <c r="G5" s="105">
        <f t="shared" ref="G5:G30" ca="1" si="1">IFERROR(NOW()-F5,"-")</f>
        <v>3.0578472222259734E-2</v>
      </c>
      <c r="H5" s="104">
        <v>45971.51053240741</v>
      </c>
      <c r="I5" s="18" t="str">
        <f>IFERROR(VLOOKUP(D5,DB!A:F,6,0),"")</f>
        <v>SCECO</v>
      </c>
      <c r="J5" s="18" t="str">
        <f>IFERROR(VLOOKUP(D5,DB!A:G,7,0),"")</f>
        <v>Dead+No BB Shifted+No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45971.547360879631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45971.547360879631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45971.547360879631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45971.547360879631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45971.547360879631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45971.547360879631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45971.547360879631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45971.547360879631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45971.547360879631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45971.547360879631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45971.547360879631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45971.547360879631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45971.547360879631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45971.547360879631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45971.547360879631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45971.547360879631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45971.547360879631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45971.547360879631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45971.547360879631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45971.547360879631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45971.547360879631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45971.547360879631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45971.547360879631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45971.547360879631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45971.547360879631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ref="G31:G62" ca="1" si="2">IFERROR(NOW()-F31,"-")</f>
        <v>45971.547360879631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2"/>
        <v>45971.547360879631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2"/>
        <v>45971.547360879631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2"/>
        <v>45971.547360879631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2"/>
        <v>45971.547360879631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2"/>
        <v>45971.547360879631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t="shared" ca="1" si="2"/>
        <v>45971.547360879631</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0"/>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1</v>
      </c>
      <c r="D2" s="18" t="s">
        <v>20234</v>
      </c>
      <c r="E2" s="18" t="s">
        <v>39021</v>
      </c>
      <c r="F2" s="20">
        <v>45971.4766087963</v>
      </c>
      <c r="G2" s="21">
        <f ca="1">IFERROR(NOW()-F2,"-")</f>
        <v>7.0752083331171889E-2</v>
      </c>
      <c r="H2" s="22">
        <v>45971.471597222226</v>
      </c>
      <c r="I2" s="19" t="str">
        <f>IFERROR(VLOOKUP(D2,DB!A:F,6,0),"")</f>
        <v>Generator-SG</v>
      </c>
      <c r="J2" s="18" t="str">
        <f>IFERROR(VLOOKUP(D2,DB!A:G,7,0),"")</f>
        <v>Dead+No BB Design</v>
      </c>
      <c r="K2" s="45" t="s">
        <v>39112</v>
      </c>
      <c r="L2" s="23" t="str">
        <f>IFERROR(VLOOKUP(D2,DB!A:I,9,0),"")</f>
        <v>Latis</v>
      </c>
    </row>
    <row r="3" spans="1:13" ht="15" customHeight="1">
      <c r="A3" s="19"/>
      <c r="B3" s="61" t="str">
        <f>IFERROR(VLOOKUP(D3,DB!A:K,11,0),"")</f>
        <v/>
      </c>
      <c r="C3" s="18"/>
      <c r="D3" s="61"/>
      <c r="E3" s="18"/>
      <c r="F3" s="20"/>
      <c r="G3" s="21">
        <f t="shared" ref="G3:G11" ca="1" si="0">IFERROR(NOW()-F3,"-")</f>
        <v>45971.547360879631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45971.547360879631</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45971.547360879631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45971.547360879631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45971.547360879631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45971.547360879631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45971.547360879631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45971.547360879631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45971.547360879631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45971.547360879631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45971.547360879631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45971.547360879631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45971.547360879631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45971.547360879631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45971.547360879631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45971.547360879631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45971.547360879631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45971.547360879631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45971.547360879631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45971.547360879631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45971.547360879631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45971.547360879631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45971.547360879631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45971.547360879631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45971.547360879631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45971.547360879631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45971.547360879631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45971.547360879631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45971.547360879631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45971.547360879631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45971.547360879631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45971.547360879631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45971.547360879631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45971.547360879631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45971.547360879631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45971.547360879631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45971.547360879631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45971.547360879631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45971.547360879631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45971.547360879631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45971.547360879631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45971.547360879631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45971.547360879631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45971.547360879631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45971.547360879631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45971.547360879631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45971.547360879631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45971.547360879631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45971.547360879631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45971.547360879631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45971.547360879631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45971.547360879631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45971.547360879631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45971.547360879631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45971.547360879631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45971.547360879631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45971.547360879631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45971.547360879631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45971.547360879631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45971.547360879631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45971.547360879631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45971.547360879631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45971.547360879631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45971.547360879631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45971.547360879631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45971.547360879631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45971.547360879631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45971.547360879631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45971.547360879631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45971.547360879631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45971.547360879631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45971.547360879631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45971.547360879631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45971.547360879631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45971.547360879631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45971.547360879631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45971.547360879631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45971.547360879631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45971.547360879631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45971.547360879631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45971.547360879631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45971.547360879631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45971.547360879631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45971.547360879631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45971.547360879631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45971.547360879631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45971.547360879631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45971.547360879631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45971.547360879631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45971.547360879631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45971.547360879631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45971.547360879631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45971.547360879631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45971.547360879631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45971.547360879631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45971.547360879631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45971.547360879631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45971.547360879631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45971.547360879631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45971.547360879631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45971.547360879631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45971.547360879631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45971.547360879631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45971.547360879631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45971.547360879631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45971.547360879631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45971.547360879631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45971.547360879631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45971.547360879631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45971.547360879631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45971.547360879631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45971.547360879631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45971.547360879631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45971.547360879631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45971.547360879631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45971.547360879631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45971.547360879631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45971.547360879631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45971.547360879631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45971.547360879631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45971.547360879631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45971.547360879631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45971.547360879631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45971.547360879631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45971.547360879631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45971.547360879631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45971.547360879631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45971.547360879631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45971.547360879631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45971.547360879631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45971.547360879631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45971.547360879631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45971.547360879631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45971.547360879631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45971.547360879631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45971.547360879631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45971.547360879631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45971.547360879631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45971.547360879631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45971.547360879631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45971.547360879631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45971.547360879631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45971.547360879631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45971.547360879631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45971.547360879631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45971.547360879631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45971.547360879631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45971.547360879631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45971.547360879631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45971.547360879631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45971.547360879631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45971.547360879631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45971.547360879631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45971.547360879631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45971.547360879631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45971.547360879631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45971.547360879631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45971.547360879631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45971.547360879631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45971.547360879631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45971.547360879631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45971.547360879631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45971.547360879631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45971.547360879631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45971.547360879631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45971.547360879631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45971.547360879631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45971.547360879631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45971.547360879631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45971.547360879631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45971.547360879631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45971.547360879631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45971.547360879631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45971.547360879631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45971.547360879631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45971.547360879631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45971.547360879631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45971.547360879631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45971.547360879631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45971.547360879631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45971.547360879631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45971.547360879631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45971.547360879631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45971.547360879631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45971.547360879631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45971.547360879631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45971.547360879631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45971.547360879631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45971.547360879631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45971.547360879631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45971.547360879631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45971.547360879631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45971.547360879631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45971.547360879631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45971.547360879631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45971.547360879631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45971.547360879631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45971.547360879631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45971.547360879631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45971.547360879631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45971.547360879631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45971.547360879631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45971.547360879631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45971.547360879631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45971.547360879631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45971.547360879631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45971.547360879631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45971.547360879631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45971.547360879631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45971.547360879631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45971.547360879631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45971.547360879631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45971.547360879631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45971.547360879631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45971.547360879631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45971.547360879631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45971.547360879631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45971.547360879631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45971.547360879631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45971.547360879631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45971.547360879631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45971.547360879631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45971.547360879631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45971.547360879631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45971.547360879631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45971.547360879631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45971.547360879631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45971.547360879631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45971.547360879631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45971.547360879631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45971.547360879631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45971.547360879631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45971.547360879631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45971.547360879631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45971.547360879631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45971.547360879631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45971.547360879631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45971.547360879631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45971.547360879631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45971.547360879631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45971.547360879631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45971.547360879631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45971.547360879631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45971.547360879631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45971.547360879631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45971.547360879631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45971.547360879631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45971.547360879631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45971.547360879631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45971.547360879631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45971.547360879631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45971.547360879631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45971.547360879631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45971.547360879631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45971.547360879631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45971.547360879631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45971.547360879631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45971.547360879631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45971.547360879631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45971.547360879631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45971.547360879631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45971.547360879631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45971.547360879631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45971.547360879631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45971.547360879631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45971.547360879631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45971.547360879631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45971.547360879631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45971.547360879631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45971.547360879631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45971.547360879631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45971.547360879631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45971.547360879631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45971.547360879631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45971.547360879631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45971.547360879631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45971.547360879631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45971.547360879631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45971.547360879631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45971.547360879631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45971.547360879631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45971.547360879631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45971.547360879631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45971.547360879631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45971.547360879631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45971.547360879631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45971.547360879631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45971.547360879631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45971.547360879631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45971.547360879631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45971.547360879631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45971.547360879631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45971.547360879631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45971.547360879631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45971.547360879631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45971.547360879631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45971.547360879631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45971.547360879631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45971.547360879631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45971.547360879631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45971.547360879631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45971.547360879631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45971.547360879631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45971.547360879631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45971.547360879631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45971.547360879631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45971.547360879631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45971.547360879631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45971.547360879631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45971.547360879631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45971.547360879631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45971.547360879631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45971.547360879631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45971.547360879631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45971.547360879631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45971.547360879631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45971.547360879631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45971.547360879631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45971.547360879631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45971.547360879631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45971.547360879631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45971.547360879631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45971.547360879631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45971.547360879631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45971.547360879631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45971.547360879631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45971.547360879631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45971.547360879631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45971.547360879631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45971.547360879631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45971.547360879631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45971.547360879631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45971.547360879631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45971.547360879631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45971.547360879631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45971.547360879631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45971.547360879631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45971.547360879631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45971.547360879631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45971.547360879631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45971.547360879631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45971.547360879631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45971.547360879631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45971.547360879631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45971.547360879631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45971.547360879631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45971.547360879631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45971.547360879631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45971.547360879631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45971.547360879631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45971.547360879631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45971.547360879631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45971.547360879631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45971.547360879631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45971.547360879631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45971.547360879631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45971.547360879631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45971.547360879631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45971.547360879631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45971.547360879631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45971.547360879631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45971.547360879631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45971.547360879631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45971.547360879631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45971.547360879631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45971.547360879631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45971.547360879631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45971.547360879631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45971.547360879631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45971.547360879631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45971.547360879631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45971.547360879631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45971.547360879631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45971.547360879631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45971.547360879631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45971.547360879631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45971.547360879631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45971.547360879631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45971.547360879631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45971.547360879631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45971.547360879631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45971.547360879631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45971.547360879631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45971.547360879631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45971.547360879631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45971.547360879631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45971.547360879631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45971.547360879631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45971.547360879631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45971.547360879631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45971.547360879631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45971.547360879631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45971.547360879631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45971.547360879631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45971.547360879631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45971.547360879631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45971.547360879631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45971.547360879631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45971.547360879631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45971.547360879631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45971.547360879631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45971.547360879631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45971.547360879631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45971.547360879631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45971.547360879631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45971.547360879631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45971.547360879631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45971.547360879631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45971.547360879631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45971.547360879631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45971.547360879631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45971.547360879631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45971.547360879631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45971.547360879631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45971.547360879631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45971.547360879631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45971.547360879631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45971.547360879631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45971.547360879631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45971.547360879631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45971.547360879631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45971.547360879631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45971.547360879631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45971.547360879631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45971.547360879631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45971.547360879631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45971.547360879631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45971.547360879631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45971.547360879631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45971.547360879631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45971.547360879631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45971.547360879631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45971.547360879631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45971.547360879631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45971.547360879631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45971.547360879631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45971.547360879631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45971.547360879631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45971.547360879631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45971.547360879631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45971.547360879631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45971.547360879631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45971.547360879631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45971.547360879631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45971.547360879631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45971.547360879631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45971.547360879631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45971.547360879631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45971.547360879631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45971.547360879631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45971.547360879631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45971.547360879631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45971.547360879631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45971.547360879631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45971.547360879631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45971.547360879631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45971.547360879631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45971.547360879631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45971.547360879631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45971.547360879631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45971.547360879631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45971.547360879631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45971.547360879631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45971.547360879631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45971.547360879631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45971.547360879631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45971.547360879631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45971.547360879631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45971.547360879631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45971.547360879631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45971.547360879631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45971.547360879631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45971.547360879631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45971.547360879631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45971.547360879631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45971.547360879631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45971.547360879631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45971.547360879631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45971.547360879631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45971.547360879631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45971.547360879631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45971.547360879631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45971.547360879631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45971.547360879631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45971.547360879631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45971.547360879631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45971.547360879631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45971.547360879631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45971.547360879631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45971.547360879631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45971.547360879631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45971.547360879631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45971.547360879631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45971.547360879631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45971.547360879631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45971.547360879631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45971.547360879631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45971.547360879631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45971.547360879631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45971.547360879631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45971.547360879631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45971.547360879631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45971.547360879631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45971.547360879631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45971.547360879631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45971.547360879631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45971.547360879631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45971.547360879631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45971.547360879631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45971.547360879631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45971.547360879631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45971.547360879631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45971.547360879631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45971.547360879631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45971.547360879631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45971.547360879631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45971.547360879631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45971.547360879631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45971.547360879631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45971.547360879631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45971.547360879631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45971.547360879631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45971.547360879631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45971.547360879631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45971.547360879631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45971.547360879631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45971.547360879631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45971.547360879631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45971.547360879631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45971.547360879631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45971.547360879631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45971.547360879631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45971.547360879631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45971.547360879631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45971.547360879631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45971.547360879631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45971.547360879631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45971.547360879631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45971.547360879631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45971.547360879631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45971.547360879631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45971.547360879631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45971.547360879631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45971.547360879631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45971.547360879631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45971.547360879631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45971.547360879631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45971.547360879631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45971.547360879631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45971.547360879631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45971.547360879631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45971.547360879631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45971.547360879631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45971.547360879631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45971.547360879631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45971.547360879631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45971.547360879631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45971.547360879631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45971.547360879631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45971.547360879631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45971.547360879631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45971.547360879631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45971.547360879631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45971.547360879631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45971.547360879631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45971.547360879631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45971.547360879631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45971.547360879631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45971.547360879631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45971.547360879631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45971.547360879631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45971.547360879631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45971.547360879631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45971.547360879631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45971.547360879631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45971.547360879631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45971.547360879631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45971.547360879631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45971.547360879631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45971.547360879631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45971.547360879631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45971.547360879631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45971.547360879631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45971.547360879631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45971.547360879631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45971.547360879631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45971.547360879631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45971.547360879631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45971.547360879631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45971.547360879631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45971.547360879631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45971.547360879631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45971.547360879631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45971.547360879631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45971.547360879631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45971.547360879631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45971.547360879631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45971.547360879631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45971.547360879631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45971.547360879631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45971.547360879631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45971.547360879631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45971.547360879631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45971.547360879631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45971.547360879631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45971.547360879631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45971.547360879631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45971.547360879631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45971.547360879631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45971.547360879631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45971.547360879631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45971.547360879631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45971.547360879631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45971.547360879631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45971.547360879631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45971.547360879631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45971.547360879631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45971.547360879631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45971.547360879631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45971.547360879631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45971.547360879631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45971.547360879631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45971.547360879631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45971.547360879631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45971.547360879631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45971.547360879631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45971.547360879631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45971.547360879631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45971.547360879631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45971.547360879631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45971.547360879631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45971.547360879631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45971.547360879631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45971.547360879631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45971.547360879631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45971.547360879631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45971.547360879631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45971.547360879631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45971.547360879631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45971.547360879631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45971.547360879631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45971.547360879631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45971.547360879631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45971.547360879631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45971.547360879631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45971.547360879631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45971.547360879631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45971.547360879631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45971.547360879631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45971.547360879631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45971.547360879631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45971.547360879631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45971.547360879631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45971.547360879631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45971.547360879631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45971.547360879631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45971.547360879631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45971.547360879631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45971.547360879631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45971.547360879631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45971.547360879631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45971.547360879631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45971.547360879631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45971.547360879631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45971.547360879631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45971.547360879631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45971.547360879631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45971.547360879631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45971.547360879631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45971.547360879631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45971.547360879631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45971.547360879631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45971.547360879631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45971.547360879631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45971.547360879631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45971.547360879631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45971.547360879631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45971.547360879631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45971.547360879631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45971.547360879631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45971.547360879631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45971.547360879631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45971.547360879631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45971.547360879631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45971.547360879631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45971.547360879631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45971.547360879631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45971.547360879631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45971.547360879631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45971.547360879631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45971.547360879631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45971.547360879631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45971.547360879631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45971.547360879631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45971.547360879631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45971.547360879631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45971.547360879631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45971.547360879631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45971.547360879631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45971.547360879631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45971.547360879631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45971.547360879631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45971.547360879631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45971.547360879631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45971.547360879631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45971.547360879631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45971.547360879631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45971.547360879631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45971.547360879631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45971.547360879631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45971.547360879631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45971.547360879631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45971.547360879631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45971.547360879631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45971.547360879631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45971.547360879631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45971.547360879631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45971.547360879631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45971.547360879631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45971.547360879631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45971.547360879631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45971.547360879631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45971.547360879631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45971.547360879631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45971.547360879631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45971.547360879631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45971.547360879631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45971.547360879631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45971.547360879631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45971.547360879631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45971.547360879631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45971.547360879631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45971.547360879631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45971.547360879631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45971.547360879631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45971.547360879631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45971.547360879631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45971.547360879631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45971.547360879631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45971.547360879631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45971.547360879631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45971.547360879631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45971.547360879631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45971.547360879631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45971.547360879631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45971.547360879631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45971.547360879631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45971.547360879631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45971.547360879631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45971.547360879631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45971.547360879631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45971.547360879631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45971.547360879631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45971.547360879631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45971.547360879631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45971.547360879631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45971.547360879631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45971.547360879631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45971.547360879631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45971.547360879631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45971.547360879631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45971.547360879631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45971.547360879631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45971.547360879631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45971.547360879631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45971.547360879631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45971.547360879631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45971.547360879631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45971.547360879631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45971.547360879631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45971.547360879631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45971.547360879631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45971.547360879631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45971.547360879631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45971.547360879631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45971.547360879631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45971.547360879631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45971.547360879631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45971.547360879631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45971.547360879631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45971.547360879631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45971.547360879631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45971.547360879631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45971.547360879631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45971.547360879631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45971.547360879631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45971.547360879631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45971.547360879631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45971.547360879631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45971.547360879631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45971.547360879631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45971.547360879631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45971.547360879631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45971.547360879631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45971.547360879631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45971.547360879631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45971.547360879631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45971.547360879631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45971.547360879631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45971.547360879631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45971.547360879631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45971.547360879631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45971.547360879631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45971.547360879631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45971.547360879631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45971.547360879631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45971.547360879631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45971.547360879631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45971.547360879631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45971.547360879631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45971.547360879631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45971.547360879631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45971.547360879631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45971.547360879631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45971.547360879631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45971.547360879631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45971.547360879631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45971.547360879631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45971.547360879631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45971.547360879631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45971.547360879631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45971.547360879631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45971.547360879631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45971.547360879631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45971.547360879631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45971.547360879631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45971.547360879631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45971.547360879631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45971.547360879631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45971.547360879631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45971.547360879631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45971.547360879631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45971.547360879631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45971.547360879631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45971.547360879631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45971.547360879631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45971.547360879631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45971.547360879631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45971.547360879631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45971.547360879631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45971.547360879631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45971.547360879631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45971.547360879631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45971.547360879631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45971.547360879631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45971.547360879631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45971.547360879631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45971.547360879631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45971.547360879631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45971.547360879631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45971.547360879631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45971.547360879631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45971.547360879631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45971.547360879631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45971.547360879631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45971.547360879631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45971.547360879631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45971.547360879631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45971.547360879631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45971.547360879631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45971.547360879631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45971.547360879631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45971.547360879631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45971.547360879631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45971.547360879631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45971.547360879631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45971.547360879631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45971.547360879631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45971.547360879631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45971.547360879631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45971.547360879631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45971.547360879631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45971.547360879631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45971.547360879631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45971.547360879631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45971.547360879631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45971.547360879631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45971.547360879631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45971.547360879631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45971.547360879631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45971.547360879631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45971.547360879631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45971.547360879631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45971.547360879631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45971.547360879631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45971.547360879631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45971.547360879631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45971.547360879631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45971.547360879631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45971.547360879631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45971.547360879631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45971.547360879631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45971.547360879631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45971.547360879631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45971.547360879631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45971.547360879631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45971.547360879631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45971.547360879631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45971.547360879631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45971.547360879631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45971.547360879631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45971.547360879631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45971.547360879631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45971.547360879631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45971.547360879631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45971.547360879631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45971.547360879631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45971.547360879631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45971.547360879631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45971.547360879631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45971.547360879631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45971.547360879631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45971.547360879631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45971.547360879631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45971.547360879631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45971.547360879631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45971.547360879631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45971.547360879631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45971.547360879631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45971.547360879631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45971.547360879631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45971.547360879631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45971.547360879631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45971.547360879631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45971.547360879631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45971.547360879631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45971.547360879631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45971.547360879631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45971.547360879631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45971.547360879631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45971.547360879631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45971.547360879631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45971.547360879631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45971.547360879631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45971.547360879631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45971.547360879631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45971.547360879631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45971.547360879631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45971.547360879631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45971.547360879631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45971.547360879631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45971.547360879631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45971.547360879631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45971.547360879631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45971.547360879631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45971.547360879631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45971.547360879631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45971.547360879631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45971.547360879631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45971.547360879631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45971.547360879631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45971.547360879631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45971.547360879631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45971.547360879631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45971.547360879631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45971.547360879631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45971.547360879631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45971.547360879631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45971.547360879631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45971.547360879631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45971.547360879631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45971.547360879631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45971.547360879631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45971.547360879631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45971.547360879631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45971.547360879631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45971.547360879631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45971.547360879631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45971.547360879631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1035" ca="1" si="16">IFERROR(NOW()-F972,"-")</f>
        <v>45971.547360879631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45971.547360879631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45971.547360879631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45971.547360879631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45971.547360879631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45971.547360879631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45971.547360879631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45971.547360879631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45971.547360879631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45971.547360879631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45971.547360879631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45971.547360879631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45971.547360879631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45971.547360879631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45971.547360879631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45971.547360879631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45971.547360879631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45971.547360879631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45971.547360879631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45971.547360879631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45971.547360879631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45971.547360879631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45971.547360879631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45971.547360879631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45971.547360879631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45971.547360879631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45971.547360879631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45971.547360879631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45971.547360879631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45971.547360879631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45971.547360879631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45971.547360879631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45971.547360879631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45971.547360879631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45971.547360879631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45971.547360879631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45971.547360879631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45971.547360879631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45971.547360879631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45971.547360879631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45971.547360879631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45971.547360879631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45971.547360879631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45971.547360879631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45971.547360879631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45971.547360879631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45971.547360879631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45971.547360879631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45971.547360879631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45971.547360879631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45971.547360879631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45971.547360879631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45971.547360879631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45971.547360879631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45971.547360879631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45971.547360879631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45971.547360879631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45971.547360879631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45971.547360879631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45971.547360879631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45971.547360879631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45971.547360879631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45971.547360879631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45971.547360879631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ref="G1036:G1050" ca="1" si="17">IFERROR(NOW()-F1036,"-")</f>
        <v>45971.547360879631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45971.547360879631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45971.547360879631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45971.547360879631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45971.547360879631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45971.547360879631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45971.547360879631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45971.547360879631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45971.547360879631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45971.547360879631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45971.547360879631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45971.547360879631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45971.547360879631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45971.547360879631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45971.547360879631</v>
      </c>
      <c r="H1050" s="22"/>
      <c r="I1050" s="19" t="str">
        <f>IFERROR(VLOOKUP(D1050,DB!A:F,6,0),"")</f>
        <v/>
      </c>
      <c r="J1050" s="18" t="str">
        <f>IFERROR(VLOOKUP(D1050,DB!A:G,7,0),"")</f>
        <v/>
      </c>
      <c r="K1050" s="45"/>
      <c r="L1050" s="23" t="str">
        <f>IFERROR(VLOOKUP(D1050,DB!A:I,9,0),"")</f>
        <v/>
      </c>
    </row>
  </sheetData>
  <dataValidations count="2">
    <dataValidation allowBlank="1" showInputMessage="1" showErrorMessage="1" sqref="E1" xr:uid="{5914219A-CB83-432D-936A-CC0CB6F3982A}"/>
    <dataValidation type="list" allowBlank="1" showInputMessage="1" showErrorMessage="1" sqref="E2:E10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268.06664328703482</v>
      </c>
      <c r="H2" s="96">
        <v>45703.474768518521</v>
      </c>
      <c r="I2" s="96" t="str">
        <f>IFERROR(VLOOKUP(D2,DB!A:F,6,0),"")</f>
        <v>SCECO</v>
      </c>
      <c r="J2" s="96" t="str">
        <f>IFERROR(VLOOKUP(D2,DB!A:G,7,0),"")</f>
        <v>Dead</v>
      </c>
      <c r="K2" s="98" t="s">
        <v>39114</v>
      </c>
      <c r="L2" s="92" t="str">
        <f>IFERROR(VLOOKUP(D2,DB!A:I,9,0),"")</f>
        <v>Latis</v>
      </c>
    </row>
    <row r="3" spans="1:16" ht="15" customHeight="1">
      <c r="A3" s="135"/>
      <c r="B3" s="135" t="str">
        <f>IFERROR(VLOOKUP(D3,DB!A:K,11,0),"")</f>
        <v/>
      </c>
      <c r="C3" s="94"/>
      <c r="D3" s="92"/>
      <c r="E3" s="95"/>
      <c r="F3" s="96"/>
      <c r="G3" s="97">
        <f ca="1">IFERROR(NOW()-F3,"")</f>
        <v>45971.547360879631</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45971.547360879631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45971.547360879631</v>
      </c>
      <c r="H5" s="96"/>
      <c r="I5" s="135" t="str">
        <f>IFERROR(VLOOKUP(D5,DB!A:F,6,0),"")</f>
        <v/>
      </c>
      <c r="J5" s="135" t="str">
        <f>IFERROR(VLOOKUP(D5,DB!A:G,7,0),"")</f>
        <v/>
      </c>
      <c r="K5" s="98"/>
      <c r="L5" s="92" t="str">
        <f>IFERROR(VLOOKUP(D5,DB!A:I,9,0),"")</f>
        <v/>
      </c>
    </row>
    <row r="6" spans="1:16" ht="15" customHeight="1">
      <c r="A6" s="135"/>
      <c r="B6" s="135" t="str">
        <f>IFERROR(VLOOKUP(D6,DB!A:K,11,0),"")</f>
        <v>R4</v>
      </c>
      <c r="C6" s="94"/>
      <c r="D6" s="92" t="s">
        <v>39115</v>
      </c>
      <c r="E6" s="95"/>
      <c r="F6" s="96"/>
      <c r="G6" s="97">
        <f ca="1">IFERROR(NOW()-F6,"")</f>
        <v>45971.547360879631</v>
      </c>
      <c r="H6" s="96"/>
      <c r="I6" s="135" t="str">
        <f>IFERROR(VLOOKUP(D6,DB!A:F,6,0),"")</f>
        <v>SCECO</v>
      </c>
      <c r="J6" s="135" t="str">
        <f>IFERROR(VLOOKUP(D6,DB!A:G,7,0),"")</f>
        <v>In progress</v>
      </c>
      <c r="K6" s="98"/>
      <c r="L6" s="92" t="str">
        <f>IFERROR(VLOOKUP(D6,DB!A:I,9,0),"")</f>
        <v>Latis</v>
      </c>
    </row>
    <row r="7" spans="1:16" ht="15" customHeight="1">
      <c r="A7" s="135"/>
      <c r="B7" s="135" t="str">
        <f>IFERROR(VLOOKUP(D7,DB!A:K,11,0),"")</f>
        <v/>
      </c>
      <c r="C7" s="94"/>
      <c r="D7" s="92"/>
      <c r="E7" s="95"/>
      <c r="F7" s="96"/>
      <c r="G7" s="97">
        <f ca="1">IFERROR(NOW()-F7,"")</f>
        <v>45971.547360879631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45971.547360879631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45971.547360879631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45971.547360879631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45971.547360879631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45971.547360879631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45971.547360879631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45971.547360879631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45971.547360879631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45971.547360879631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45971.547360879631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45971.547360879631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45971.547360879631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45971.547360879631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45971.547360879631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45971.547360879631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45971.547360879631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45971.547360879631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45971.547360879631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45971.547360879631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45971.547360879631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45971.547360879631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45971.547360879631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45971.547360879631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45971.547360879631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45971.547360879631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45971.547360879631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45971.547360879631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45971.547360879631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45971.547360879631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45971.547360879631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45971.547360879631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45971.547360879631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45971.547360879631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45971.547360879631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45971.547360879631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45971.547360879631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45971.547360879631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45971.547360879631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45971.547360879631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45971.547360879631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45971.547360879631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45971.547360879631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45971.547360879631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45971.547360879631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45971.547360879631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45971.547360879631</v>
      </c>
      <c r="H53" s="96"/>
      <c r="I53" s="135" t="str">
        <f>IFERROR(VLOOKUP(D53,DB!A:F,6,0),"")</f>
        <v/>
      </c>
      <c r="J53" s="135" t="str">
        <f>IFERROR(VLOOKUP(D53,DB!A:G,7,0),"")</f>
        <v/>
      </c>
      <c r="K53" s="98"/>
      <c r="L53" s="92" t="str">
        <f>IFERROR(VLOOKUP(D53,DB!A:I,9,0),"")</f>
        <v/>
      </c>
    </row>
    <row r="54" spans="1:12" ht="15" customHeight="1">
      <c r="A54" s="149"/>
      <c r="B54" s="149" t="str">
        <f>IFERROR(VLOOKUP(D54,DB!A:K,11,0),"")</f>
        <v/>
      </c>
      <c r="C54" s="150"/>
      <c r="D54" s="151"/>
      <c r="E54" s="152"/>
      <c r="F54" s="153"/>
      <c r="G54" s="97">
        <f ca="1">IFERROR(NOW()-F54,"")</f>
        <v>45971.547360879631</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45971.547360879631</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45971.547360879631</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45971.547360879631</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45971.547360879631</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45971.547360879631</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45971.547360879631</v>
      </c>
      <c r="H60" s="153"/>
      <c r="I60" s="149" t="str">
        <f>IFERROR(VLOOKUP(D60,DB!A:F,6,0),"")</f>
        <v/>
      </c>
      <c r="J60" s="149" t="str">
        <f>IFERROR(VLOOKUP(D60,DB!A:G,7,0),"")</f>
        <v/>
      </c>
      <c r="K60" s="154"/>
      <c r="L60" s="151" t="str">
        <f>IFERROR(VLOOKUP(D60,DB!A:I,9,0),"")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79.715300694442703</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39024</v>
      </c>
      <c r="F3" s="38">
        <v>45926.188877314817</v>
      </c>
      <c r="G3" s="116">
        <f t="shared" ref="G3" ca="1" si="0">IFERROR(NOW()-F3,"")</f>
        <v>45.358483564814378</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39024</v>
      </c>
      <c r="F4" s="125">
        <v>45948.661111111112</v>
      </c>
      <c r="G4" s="126">
        <f t="shared" ref="G4:G43" ca="1" si="1">IFERROR(NOW()-F4,"")</f>
        <v>22.88624976851861</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t="s">
        <v>39124</v>
      </c>
      <c r="B6" s="124" t="s">
        <v>5443</v>
      </c>
      <c r="C6" s="124">
        <v>1</v>
      </c>
      <c r="D6" s="124" t="s">
        <v>39125</v>
      </c>
      <c r="E6" s="124" t="s">
        <v>39021</v>
      </c>
      <c r="F6" s="125">
        <v>45971.43513888889</v>
      </c>
      <c r="G6" s="126">
        <f t="shared" ca="1" si="1"/>
        <v>0.11222199074109085</v>
      </c>
      <c r="H6" s="125">
        <v>45971.428888888891</v>
      </c>
      <c r="I6" s="124" t="s">
        <v>22</v>
      </c>
      <c r="J6" s="124" t="s">
        <v>24</v>
      </c>
      <c r="K6" s="124" t="s">
        <v>39126</v>
      </c>
      <c r="L6" s="124" t="str">
        <f>IFERROR(VLOOKUP(D6,DB!A:I,9,0),"")</f>
        <v/>
      </c>
    </row>
    <row r="7" spans="1:13">
      <c r="A7" s="124"/>
      <c r="B7" s="124" t="str">
        <f>IFERROR(VLOOKUP(D7,DB!A:K,11,0),"")</f>
        <v/>
      </c>
      <c r="C7" s="124"/>
      <c r="D7" s="124"/>
      <c r="E7" s="124"/>
      <c r="F7" s="125"/>
      <c r="G7" s="126">
        <f t="shared" ca="1" si="1"/>
        <v>45971.547360879631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45971.547360879631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45971.547360879631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45971.547360879631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45971.547360879631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45971.547360879631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45971.547360879631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45971.547360879631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45971.547360879631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45971.547360879631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45971.547360879631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45971.547360879631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45971.547360879631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45971.547360879631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45971.547360879631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45971.547360879631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45971.547360879631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45971.547360879631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45971.547360879631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45971.547360879631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45971.547360879631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45971.547360879631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45971.547360879631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45971.547360879631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45971.547360879631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45971.547360879631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45971.547360879631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45971.547360879631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45971.547360879631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45971.547360879631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45971.547360879631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45971.547360879631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45971.547360879631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45971.547360879631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45971.547360879631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45971.547360879631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45971.547360879631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ref="G44:G107" ca="1" si="2">IFERROR(NOW()-F44,"")</f>
        <v>45971.547360879631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45971.547360879631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45971.547360879631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45971.547360879631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45971.547360879631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45971.547360879631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45971.547360879631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45971.547360879631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45971.547360879631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45971.547360879631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45971.547360879631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45971.547360879631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45971.547360879631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45971.547360879631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45971.547360879631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45971.547360879631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45971.547360879631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45971.547360879631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45971.547360879631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45971.547360879631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45971.547360879631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45971.547360879631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45971.547360879631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45971.547360879631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45971.547360879631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45971.547360879631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45971.547360879631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45971.547360879631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45971.547360879631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45971.547360879631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45971.547360879631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45971.547360879631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45971.547360879631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45971.547360879631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45971.547360879631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45971.547360879631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45971.547360879631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45971.547360879631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45971.547360879631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45971.547360879631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45971.547360879631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45971.547360879631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45971.547360879631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45971.547360879631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45971.547360879631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45971.547360879631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45971.547360879631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45971.547360879631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45971.547360879631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45971.547360879631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45971.547360879631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45971.547360879631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45971.547360879631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45971.547360879631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45971.547360879631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45971.547360879631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45971.547360879631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45971.547360879631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45971.547360879631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45971.547360879631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45971.547360879631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45971.547360879631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45971.547360879631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45971.547360879631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ref="G108:G171" ca="1" si="3">IFERROR(NOW()-F108,"")</f>
        <v>45971.547360879631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45971.547360879631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45971.547360879631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45971.547360879631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45971.547360879631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45971.547360879631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45971.547360879631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45971.547360879631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45971.547360879631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45971.547360879631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45971.547360879631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45971.547360879631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45971.547360879631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45971.547360879631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45971.547360879631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45971.547360879631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45971.547360879631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45971.547360879631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45971.547360879631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45971.547360879631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45971.547360879631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45971.547360879631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45971.547360879631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45971.547360879631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45971.547360879631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45971.547360879631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45971.547360879631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45971.547360879631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45971.547360879631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45971.547360879631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45971.547360879631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45971.547360879631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45971.547360879631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45971.547360879631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45971.547360879631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45971.547360879631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45971.547360879631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45971.547360879631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45971.547360879631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45971.547360879631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45971.547360879631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45971.547360879631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45971.547360879631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45971.547360879631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45971.547360879631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45971.547360879631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45971.547360879631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45971.547360879631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45971.547360879631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45971.547360879631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45971.547360879631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45971.547360879631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45971.547360879631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45971.547360879631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45971.547360879631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45971.547360879631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45971.547360879631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45971.547360879631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45971.547360879631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45971.547360879631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45971.547360879631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45971.547360879631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45971.547360879631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45971.547360879631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ref="G172:G235" ca="1" si="4">IFERROR(NOW()-F172,"")</f>
        <v>45971.547360879631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45971.547360879631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45971.547360879631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45971.547360879631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45971.547360879631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45971.547360879631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45971.547360879631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45971.547360879631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45971.547360879631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45971.547360879631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45971.547360879631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45971.547360879631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45971.547360879631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45971.547360879631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45971.547360879631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45971.547360879631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45971.547360879631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45971.547360879631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45971.547360879631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45971.547360879631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45971.547360879631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45971.547360879631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45971.547360879631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45971.547360879631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45971.547360879631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45971.547360879631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45971.547360879631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45971.547360879631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45971.547360879631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45971.547360879631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45971.547360879631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45971.547360879631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45971.547360879631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45971.547360879631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45971.547360879631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45971.547360879631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45971.547360879631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45971.547360879631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45971.547360879631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45971.547360879631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45971.547360879631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45971.547360879631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45971.547360879631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45971.547360879631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45971.547360879631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45971.547360879631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45971.547360879631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45971.547360879631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45971.547360879631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45971.547360879631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45971.547360879631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45971.547360879631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45971.547360879631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45971.547360879631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45971.547360879631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45971.547360879631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45971.547360879631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45971.547360879631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45971.547360879631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45971.547360879631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45971.547360879631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45971.547360879631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45971.547360879631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45971.547360879631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ref="G236:G299" ca="1" si="5">IFERROR(NOW()-F236,"")</f>
        <v>45971.547360879631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45971.547360879631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45971.547360879631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45971.547360879631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45971.547360879631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45971.547360879631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45971.547360879631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45971.547360879631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45971.547360879631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45971.547360879631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45971.547360879631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45971.547360879631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45971.547360879631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45971.547360879631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45971.547360879631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45971.547360879631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45971.547360879631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45971.547360879631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45971.547360879631</v>
      </c>
      <c r="H254" s="124"/>
      <c r="I254" s="124" t="str">
        <f>IFERROR(VLOOKUP(D254,DB!A:F,6,0),"")</f>
        <v/>
      </c>
      <c r="J254" s="124" t="str">
        <f>IFERROR(VLOOKUP(D254,DB!A:G,7,0),"")</f>
        <v/>
      </c>
      <c r="K254" s="124"/>
      <c r="L254" s="124" t="str">
        <f>IFERROR(VLOOKUP(D254,DB!A:I,9,0),"")</f>
        <v/>
      </c>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sheetData>
  <dataValidations count="2">
    <dataValidation allowBlank="1" showInputMessage="1" showErrorMessage="1" sqref="E1" xr:uid="{920C6338-E771-4DAE-8C89-92A9093EA4DE}"/>
    <dataValidation type="list" allowBlank="1" showInputMessage="1" showErrorMessage="1" sqref="E2:E2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7" ca="1" si="0">IFERROR(NOW()-F2,"-")</f>
        <v>45971.547360879631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45971.547360879631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45971.547360879631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45971.547360879631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45971.547360879631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45971.547360879631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45971.547360879631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45971.547360879631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45971.547360879631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45971.547360879631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45971.547360879631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45971.547360879631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45971.547360879631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45971.547360879631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45971.547360879631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45971.547360879631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45971.547360879631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45971.547360879631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45971.547360879631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45971.547360879631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45971.547360879631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45971.547360879631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45971.547360879631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45971.547360879631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45971.547360879631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45971.547360879631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45971.547360879631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45971.547360879631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45971.547360879631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45971.547360879631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45971.547360879631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45971.547360879631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45971.547360879631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45971.547360879631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45971.547360879631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45971.547360879631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45971.547360879631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45971.547360879631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45971.547360879631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45971.547360879631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45971.547360879631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45971.547360879631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45971.547360879631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45971.547360879631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45971.547360879631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45971.547360879631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45971.547360879631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45971.547360879631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45971.547360879631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45971.547360879631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45971.547360879631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45971.547360879631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45971.547360879631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45971.547360879631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45971.547360879631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45971.547360879631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45971.547360879631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45971.547360879631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45971.547360879631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45971.547360879631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45971.547360879631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45971.547360879631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45971.547360879631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45971.547360879631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45971.547360879631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45971.547360879631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45971.547360879631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45971.547360879631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45971.547360879631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45971.547360879631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45971.547360879631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45971.547360879631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45971.547360879631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45971.547360879631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45971.547360879631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45971.547360879631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45971.547360879631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45971.547360879631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45971.547360879631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45971.547360879631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45971.547360879631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45971.547360879631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45971.547360879631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45971.547360879631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45971.547360879631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45971.547360879631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45971.547360879631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45971.547360879631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45971.547360879631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45971.547360879631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45971.547360879631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45971.547360879631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45971.547360879631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45971.547360879631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45971.547360879631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45971.547360879631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45971.547360879631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45971.547360879631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45971.547360879631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45971.547360879631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45971.547360879631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45971.547360879631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45971.547360879631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45971.547360879631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45971.547360879631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45971.547360879631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45971.547360879631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45971.547360879631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45971.547360879631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45971.547360879631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45971.547360879631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45971.547360879631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45971.547360879631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45971.547360879631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45971.547360879631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45971.547360879631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45971.547360879631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45971.547360879631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45971.547360879631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45971.547360879631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45971.547360879631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45971.547360879631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45971.547360879631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45971.547360879631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45971.547360879631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45971.547360879631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45971.547360879631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45971.547360879631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45971.547360879631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45971.547360879631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45971.547360879631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45971.547360879631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45971.547360879631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45971.547360879631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45971.547360879631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45971.547360879631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45971.547360879631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45971.547360879631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45971.547360879631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45971.547360879631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45971.547360879631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45971.547360879631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45971.547360879631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45971.547360879631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45971.547360879631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45971.547360879631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45971.547360879631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45971.547360879631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45971.547360879631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45971.547360879631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45971.547360879631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45971.547360879631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45971.547360879631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45971.547360879631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45971.547360879631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45971.547360879631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45971.547360879631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45971.547360879631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45971.547360879631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45971.547360879631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45971.547360879631</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45971.547360879631</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45971.547360879631</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45971.547360879631</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45971.547360879631</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45971.547360879631</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45971.547360879631</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45971.547360879631</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2025-11-10T10:09:41Z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